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Conformity Matrix" sheetId="2" state="visible" r:id="rId2"/>
    <sheet name="Summary Workpaper" sheetId="3" state="visible" r:id="rId3"/>
    <sheet name="Recovery Tracker" sheetId="4" state="visible" r:id="rId4"/>
    <sheet name="Changelog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#,##0;(#,##0)"/>
  </numFmts>
  <fonts count="25">
    <font>
      <name val="Calibri"/>
      <family val="2"/>
      <color theme="1"/>
      <sz val="11"/>
      <scheme val="minor"/>
    </font>
    <font>
      <b val="1"/>
      <color rgb="001F4E78"/>
      <sz val="16"/>
    </font>
    <font>
      <i val="1"/>
      <sz val="11"/>
    </font>
    <font>
      <b val="1"/>
    </font>
    <font>
      <b val="1"/>
      <color rgb="009C0006"/>
    </font>
    <font>
      <i val="1"/>
      <color rgb="00808080"/>
      <sz val="9"/>
    </font>
    <font>
      <b val="1"/>
      <color rgb="001F4E78"/>
    </font>
    <font>
      <b val="1"/>
      <color rgb="00FFFFFF"/>
      <sz val="10"/>
    </font>
    <font>
      <i val="1"/>
      <color rgb="00833C00"/>
    </font>
    <font/>
    <font>
      <b val="1"/>
      <color rgb="FF17274E"/>
      <sz val="18"/>
    </font>
    <font>
      <i val="1"/>
      <color rgb="FF5A6472"/>
      <sz val="11"/>
    </font>
    <font>
      <b val="1"/>
      <color rgb="FF17274E"/>
      <sz val="10"/>
    </font>
    <font>
      <b val="1"/>
      <color rgb="FF92400E"/>
      <sz val="10"/>
    </font>
    <font>
      <b val="1"/>
      <color rgb="FF17274E"/>
      <sz val="11"/>
    </font>
    <font>
      <color rgb="FF1F2937"/>
      <sz val="11"/>
    </font>
    <font>
      <color rgb="FF5A6472"/>
      <sz val="10"/>
    </font>
    <font>
      <color rgb="FF5A6472"/>
      <sz val="9"/>
    </font>
    <font>
      <b val="1"/>
      <color rgb="FFFFFFFF"/>
      <sz val="10"/>
    </font>
    <font>
      <b val="1"/>
      <color rgb="FF17274E"/>
      <sz val="14"/>
    </font>
    <font>
      <b val="1"/>
      <color rgb="FF17274E"/>
    </font>
    <font>
      <b val="1"/>
      <color rgb="FF17274E"/>
      <sz val="12"/>
    </font>
    <font>
      <i val="1"/>
      <color rgb="FF5A6472"/>
      <sz val="10"/>
    </font>
    <font>
      <i val="1"/>
      <color rgb="FF3D6BBF"/>
      <sz val="9"/>
    </font>
    <font>
      <i val="1"/>
      <color rgb="FF5A6472"/>
      <sz val="9"/>
    </font>
  </fonts>
  <fills count="10">
    <fill>
      <patternFill/>
    </fill>
    <fill>
      <patternFill patternType="gray125"/>
    </fill>
    <fill>
      <patternFill patternType="solid">
        <fgColor rgb="00DDEBF7"/>
      </patternFill>
    </fill>
    <fill>
      <patternFill patternType="solid">
        <fgColor rgb="00FFC7CE"/>
      </patternFill>
    </fill>
    <fill>
      <patternFill patternType="solid">
        <fgColor rgb="001F4E78"/>
      </patternFill>
    </fill>
    <fill>
      <patternFill patternType="solid">
        <fgColor rgb="00FFF2CC"/>
      </patternFill>
    </fill>
    <fill>
      <patternFill patternType="solid">
        <fgColor rgb="FFEEF4FC"/>
      </patternFill>
    </fill>
    <fill>
      <patternFill patternType="solid">
        <fgColor rgb="FFFEF3C7"/>
      </patternFill>
    </fill>
    <fill>
      <patternFill patternType="solid">
        <fgColor rgb="FFD5E3F7"/>
      </patternFill>
    </fill>
    <fill>
      <patternFill patternType="solid">
        <fgColor rgb="FF17274E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4" fillId="3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4" fillId="0" borderId="0" pivotButton="0" quotePrefix="0" xfId="0"/>
    <xf numFmtId="0" fontId="7" fillId="4" borderId="0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/>
    </xf>
    <xf numFmtId="0" fontId="0" fillId="0" borderId="1" applyAlignment="1" pivotButton="0" quotePrefix="0" xfId="0">
      <alignment horizontal="center" vertical="center"/>
    </xf>
    <xf numFmtId="164" fontId="0" fillId="0" borderId="1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  <xf numFmtId="165" fontId="0" fillId="0" borderId="1" applyAlignment="1" pivotButton="0" quotePrefix="0" xfId="0">
      <alignment vertical="top"/>
    </xf>
    <xf numFmtId="0" fontId="1" fillId="0" borderId="0" pivotButton="0" quotePrefix="0" xfId="0"/>
    <xf numFmtId="0" fontId="3" fillId="0" borderId="0" pivotButton="0" quotePrefix="0" xfId="0"/>
    <xf numFmtId="0" fontId="0" fillId="5" borderId="1" pivotButton="0" quotePrefix="0" xfId="0"/>
    <xf numFmtId="0" fontId="8" fillId="0" borderId="0" pivotButton="0" quotePrefix="0" xfId="0"/>
    <xf numFmtId="0" fontId="0" fillId="0" borderId="1" pivotButton="0" quotePrefix="0" xfId="0"/>
    <xf numFmtId="165" fontId="0" fillId="5" borderId="1" pivotButton="0" quotePrefix="0" xfId="0"/>
    <xf numFmtId="165" fontId="0" fillId="0" borderId="1" pivotButton="0" quotePrefix="0" xfId="0"/>
    <xf numFmtId="0" fontId="3" fillId="2" borderId="0" pivotButton="0" quotePrefix="0" xfId="0"/>
    <xf numFmtId="165" fontId="3" fillId="0" borderId="1" pivotButton="0" quotePrefix="0" xfId="0"/>
    <xf numFmtId="0" fontId="5" fillId="0" borderId="0" pivotButton="0" quotePrefix="0" xfId="0"/>
    <xf numFmtId="0" fontId="9" fillId="0" borderId="0" pivotButton="0" quotePrefix="0" xfId="0"/>
    <xf numFmtId="0" fontId="10" fillId="0" borderId="0" applyAlignment="1" pivotButton="0" quotePrefix="0" xfId="0">
      <alignment vertical="center" wrapText="1"/>
    </xf>
    <xf numFmtId="0" fontId="11" fillId="0" borderId="0" applyAlignment="1" pivotButton="0" quotePrefix="0" xfId="0">
      <alignment vertical="center" wrapText="1"/>
    </xf>
    <xf numFmtId="0" fontId="12" fillId="6" borderId="0" applyAlignment="1" pivotButton="0" quotePrefix="0" xfId="0">
      <alignment vertical="center" wrapText="1"/>
    </xf>
    <xf numFmtId="0" fontId="13" fillId="7" borderId="0" applyAlignment="1" pivotButton="0" quotePrefix="0" xfId="0">
      <alignment vertical="center" wrapText="1"/>
    </xf>
    <xf numFmtId="0" fontId="14" fillId="0" borderId="0" applyAlignment="1" pivotButton="0" quotePrefix="0" xfId="0">
      <alignment vertical="center" wrapText="1"/>
    </xf>
    <xf numFmtId="0" fontId="15" fillId="0" borderId="0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4" fillId="8" borderId="0" applyAlignment="1" pivotButton="0" quotePrefix="0" xfId="0">
      <alignment vertical="center" wrapText="1"/>
    </xf>
    <xf numFmtId="0" fontId="17" fillId="0" borderId="0" applyAlignment="1" pivotButton="0" quotePrefix="0" xfId="0">
      <alignment vertical="center" wrapText="1"/>
    </xf>
    <xf numFmtId="0" fontId="18" fillId="9" borderId="0" applyAlignment="1" pivotButton="0" quotePrefix="0" xfId="0">
      <alignment vertical="center" wrapText="1"/>
    </xf>
    <xf numFmtId="0" fontId="17" fillId="0" borderId="0" pivotButton="0" quotePrefix="0" xfId="0"/>
    <xf numFmtId="0" fontId="19" fillId="0" borderId="0" pivotButton="0" quotePrefix="0" xfId="0"/>
    <xf numFmtId="0" fontId="0" fillId="0" borderId="0" applyProtection="1" pivotButton="0" quotePrefix="0" xfId="0">
      <protection locked="0" hidden="0"/>
    </xf>
    <xf numFmtId="0" fontId="0" fillId="5" borderId="1" applyProtection="1" pivotButton="0" quotePrefix="0" xfId="0">
      <protection locked="0" hidden="0"/>
    </xf>
    <xf numFmtId="3" fontId="0" fillId="5" borderId="1" applyProtection="1" pivotButton="0" quotePrefix="0" xfId="0">
      <protection locked="0" hidden="0"/>
    </xf>
    <xf numFmtId="3" fontId="0" fillId="0" borderId="1" pivotButton="0" quotePrefix="0" xfId="0"/>
    <xf numFmtId="0" fontId="20" fillId="0" borderId="0" pivotButton="0" quotePrefix="0" xfId="0"/>
    <xf numFmtId="3" fontId="0" fillId="0" borderId="0" pivotButton="0" quotePrefix="0" xfId="0"/>
    <xf numFmtId="0" fontId="21" fillId="0" borderId="0" pivotButton="0" quotePrefix="0" xfId="0"/>
    <xf numFmtId="0" fontId="22" fillId="0" borderId="0" pivotButton="0" quotePrefix="0" xfId="0"/>
    <xf numFmtId="0" fontId="23" fillId="0" borderId="0" pivotButton="0" quotePrefix="0" xfId="0"/>
    <xf numFmtId="0" fontId="24" fillId="0" borderId="0" pivotButton="0" quotePrefix="0" xfId="0"/>
    <xf numFmtId="0" fontId="9" fillId="0" borderId="0" applyAlignment="1" pivotButton="0" quotePrefix="0" xfId="0">
      <alignment vertical="center" wrapText="1"/>
    </xf>
  </cellXfs>
  <cellStyles count="1">
    <cellStyle name="Normal" xfId="0" builtinId="0" hidden="0"/>
  </cellStyles>
  <dxfs count="3">
    <dxf>
      <font>
        <color rgb="009C0006"/>
      </font>
      <fill>
        <patternFill patternType="solid">
          <fgColor rgb="00FFC7CE"/>
        </patternFill>
      </fill>
    </dxf>
    <dxf>
      <font>
        <color rgb="009C6500"/>
      </font>
      <fill>
        <patternFill patternType="solid">
          <fgColor rgb="00FFEB9C"/>
        </patternFill>
      </fill>
    </dxf>
    <dxf>
      <font>
        <color rgb="00006100"/>
      </font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</col>
      <colOff>0</colOff>
      <row>1</row>
      <rowOff>0</rowOff>
    </from>
    <ext cx="2857500" cy="37147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alendly.com/andy-firmpro/depreciationpro-introduction-web?utm_source=addback_kit&amp;utm_medium=xlsx&amp;utm_campaign=state_conformity_leadmagnet" TargetMode="External" Id="rId1" /><Relationship Type="http://schemas.openxmlformats.org/officeDocument/2006/relationships/drawing" Target="/xl/drawings/drawing1.xml" Id="rId2" /></Relationships>
</file>

<file path=xl/worksheets/sheet1.xml><?xml version="1.0" encoding="utf-8"?>
<worksheet xmlns="http://schemas.openxmlformats.org/spreadsheetml/2006/main">
  <sheetPr>
    <tabColor rgb="FF17274E"/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12" customWidth="1" min="2" max="2"/>
  </cols>
  <sheetData>
    <row r="1">
      <c r="A1" s="26" t="n"/>
      <c r="B1" s="26" t="n"/>
    </row>
    <row r="2" ht="34" customHeight="1">
      <c r="A2" s="26" t="n"/>
      <c r="B2" s="26" t="n"/>
    </row>
    <row r="3">
      <c r="A3" s="26" t="n"/>
      <c r="B3" s="26" t="n"/>
    </row>
    <row r="4" ht="26" customHeight="1">
      <c r="A4" s="26" t="n"/>
      <c r="B4" s="27" t="inlineStr">
        <is>
          <t>Multi-State Add-Back Workpaper Kit</t>
        </is>
      </c>
    </row>
    <row r="5">
      <c r="A5" s="26" t="n"/>
      <c r="B5" s="28" t="inlineStr">
        <is>
          <t>Tax Year 2025  ·  The working workpaper for the bonus and §179 add-back — not another conformity chart.</t>
        </is>
      </c>
    </row>
    <row r="6">
      <c r="A6" s="26" t="n"/>
      <c r="B6" s="26" t="n"/>
    </row>
    <row r="7" ht="30" customHeight="1">
      <c r="A7" s="26" t="n"/>
      <c r="B7" s="29" t="inlineStr">
        <is>
          <t>INDEPENDENTLY VERIFIED — All 51 jurisdictions were researched from primary authority (state DOR / statute), with a citation in every row, then independently verified against primary authority by a third-party Enrolled Agent. Base review 2026-07-13; fixed-date §179 rows re-verified through 2026-07-21.</t>
        </is>
      </c>
    </row>
    <row r="8">
      <c r="A8" s="26" t="n"/>
      <c r="B8" s="26" t="n"/>
    </row>
    <row r="9" ht="8" customHeight="1">
      <c r="A9" s="26" t="n"/>
      <c r="B9" s="49" t="n"/>
    </row>
    <row r="10">
      <c r="A10" s="26" t="n"/>
      <c r="B10" s="26" t="n"/>
    </row>
    <row r="11">
      <c r="A11" s="26" t="n"/>
      <c r="B11" s="31" t="inlineStr">
        <is>
          <t>WHAT THIS IS</t>
        </is>
      </c>
    </row>
    <row r="12" ht="42" customHeight="1">
      <c r="A12" s="26" t="n"/>
      <c r="B12" s="32" t="inlineStr">
        <is>
          <t>A workbook that does the multi-state bonus and Section 179 add-back work tax preparers otherwise rebuild from scratch in Excel every busy season. It tags which states conform vs. decouple, groups the states that behave alike, computes the current-year modification, and tracks how each add-back is recovered in later years.</t>
        </is>
      </c>
    </row>
    <row r="13">
      <c r="A13" s="26" t="n"/>
      <c r="B13" s="26" t="n"/>
    </row>
    <row r="14">
      <c r="A14" s="26" t="n"/>
      <c r="B14" s="31" t="inlineStr">
        <is>
          <t>HOW TO USE</t>
        </is>
      </c>
    </row>
    <row r="15" ht="28" customHeight="1">
      <c r="A15" s="26" t="n"/>
      <c r="B15" s="32" t="inlineStr">
        <is>
          <t>1.  Review the 'Conformity Matrix' — 51 jurisdictions / 55 rows. Split states (AZ, CT, DE, MI) carry one row per entity type: pick the row matching the return (C-corp/CIT vs Individual/PTE).</t>
        </is>
      </c>
    </row>
    <row r="16">
      <c r="A16" s="26" t="n"/>
      <c r="B16" s="32" t="inlineStr">
        <is>
          <t>2.  On 'Summary Workpaper', pick a state from the dropdown; conformity, group, and rules auto-fill.</t>
        </is>
      </c>
    </row>
    <row r="17">
      <c r="A17" s="26" t="n"/>
      <c r="B17" s="32" t="inlineStr">
        <is>
          <t>3.  Enter the federal and state-book depreciation figures (yellow cells). The add-back computes automatically.</t>
        </is>
      </c>
    </row>
    <row r="18">
      <c r="A18" s="26" t="n"/>
      <c r="B18" s="32" t="inlineStr">
        <is>
          <t>4.  Use 'Recovery Tracker' to schedule how an add-back is recovered in later years.</t>
        </is>
      </c>
    </row>
    <row r="19">
      <c r="A19" s="26" t="n"/>
      <c r="B19" s="26" t="n"/>
    </row>
    <row r="20">
      <c r="A20" s="26" t="n"/>
      <c r="B20" s="31" t="inlineStr">
        <is>
          <t>THE TABS</t>
        </is>
      </c>
    </row>
    <row r="21" ht="28" customHeight="1">
      <c r="A21" s="26" t="n"/>
      <c r="B21" s="32" t="inlineStr">
        <is>
          <t>•  Conformity Matrix — master reference data, one row per state (per entity type where treatment splits). Every row cites its primary source and carries a Last-verified date.</t>
        </is>
      </c>
    </row>
    <row r="22">
      <c r="A22" s="26" t="n"/>
      <c r="B22" s="32" t="inlineStr">
        <is>
          <t>•  Summary Workpaper — per-client, per-year add-back summary, grouped and color-coded.</t>
        </is>
      </c>
    </row>
    <row r="23">
      <c r="A23" s="26" t="n"/>
      <c r="B23" s="32" t="inlineStr">
        <is>
          <t>•  Recovery Tracker — schedules recovery of an add-back over later years (a tracker, not a depreciation calculator).</t>
        </is>
      </c>
    </row>
    <row r="24">
      <c r="A24" s="26" t="n"/>
      <c r="B24" s="32" t="inlineStr">
        <is>
          <t>•  Changelog — release history. State-law changes enacted after release are logged there.</t>
        </is>
      </c>
    </row>
    <row r="25">
      <c r="A25" s="26" t="n"/>
      <c r="B25" s="26" t="n"/>
    </row>
    <row r="26">
      <c r="B26" s="33" t="inlineStr">
        <is>
          <t>COLOR KEY — Yellow cells: you enter a value.  Row shading: green = state Conforms, yellow = Partial, red = Decouples.</t>
        </is>
      </c>
    </row>
    <row r="27" ht="26" customHeight="1">
      <c r="B27" s="33" t="inlineStr">
        <is>
          <t>MAKE IT YOURS — Summary Workpaper and Recovery Tracker are protected with no password, only to prevent accidental edits to formulas (input cells are always editable). To restructure or change anything: Review → Unprotect Sheet. No password — it's your workbook.</t>
        </is>
      </c>
    </row>
    <row r="28" ht="44" customHeight="1">
      <c r="B28" s="34" t="inlineStr">
        <is>
          <t>Tired of rebuilding this every busy season?  DepreciationPro tracks federal-vs-state depreciation across your entire client book and generates these add-backs automatically. Book a 20-minute walkthrough: calendly.com/andy-firmpro/depreciationpro-introduction-web</t>
        </is>
      </c>
    </row>
    <row r="30" ht="26" customHeight="1">
      <c r="B30" s="35" t="inlineStr">
        <is>
          <t>Free to use and share within your firm. Not for resale or republication. This workbook is reference material, not tax advice — verify current state law before filing. © 2026 FirmPro Inc. DepreciationPro is a FirmPro Inc. product.</t>
        </is>
      </c>
    </row>
    <row r="31">
      <c r="B31" s="35" t="inlineStr">
        <is>
          <t>DepreciationPro  ·  www.depreciationpro.com  ·  v1.0.2 (TY2025)  ·  Spot a state-law change we should know about? support@depreciationpro.com</t>
        </is>
      </c>
    </row>
  </sheetData>
  <hyperlinks>
    <hyperlink xmlns:r="http://schemas.openxmlformats.org/officeDocument/2006/relationships" ref="B28" r:id="rId1"/>
  </hyperlinks>
  <pageMargins left="0.75" right="0.75" top="1" bottom="1" header="0.5" footer="0.5"/>
  <drawing xmlns:r="http://schemas.openxmlformats.org/officeDocument/2006/relationships" r:id="rId2"/>
</worksheet>
</file>

<file path=xl/worksheets/sheet2.xml><?xml version="1.0" encoding="utf-8"?>
<worksheet xmlns="http://schemas.openxmlformats.org/spreadsheetml/2006/main">
  <sheetPr>
    <tabColor rgb="FF3D6BBF"/>
    <outlinePr summaryBelow="1" summaryRight="1"/>
    <pageSetUpPr/>
  </sheetPr>
  <dimension ref="A1:O59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1" customWidth="1" min="2" max="2"/>
    <col width="18" customWidth="1" min="3" max="3"/>
    <col width="16" customWidth="1" min="4" max="4"/>
    <col width="14" customWidth="1" min="5" max="5"/>
    <col width="14" customWidth="1" min="6" max="6"/>
    <col width="16" customWidth="1" min="7" max="7"/>
    <col width="16" customWidth="1" min="8" max="8"/>
    <col width="14" customWidth="1" min="9" max="9"/>
    <col width="16" customWidth="1" min="10" max="10"/>
    <col width="34" customWidth="1" min="11" max="11"/>
    <col width="12" customWidth="1" min="12" max="12"/>
    <col width="46" customWidth="1" min="13" max="13"/>
    <col width="34" customWidth="1" min="14" max="14"/>
    <col width="13" customWidth="1" min="15" max="15"/>
  </cols>
  <sheetData>
    <row r="1" ht="44" customHeight="1">
      <c r="A1" s="36" t="inlineStr">
        <is>
          <t>v1.0.2 (TY2025) — 51 jurisdictions / 55 rows. Split states (AZ, CT, DE, MI) carry one row per entity type: pick the row matching the return (C-corp/CIT vs Individual/PTE). Every row independently verified against primary authority by a third-party Enrolled Agent (base review 2026-07-13; conformity-date sweep of FL, ME, GA, WI, MI, SC, AR, LA re-verified 2026-07-21 — see Changelog). Open items: DC decoupling status in dispute (P.L. 119-78); VT + ID §179 unresolved/tentative. Read each state's notes.</t>
        </is>
      </c>
    </row>
    <row r="2" ht="30" customHeight="1">
      <c r="A2" s="36" t="inlineStr">
        <is>
          <t>State name</t>
        </is>
      </c>
      <c r="B2" s="36" t="inlineStr">
        <is>
          <t>State code</t>
        </is>
      </c>
      <c r="C2" s="36" t="inlineStr">
        <is>
          <t>Entity scope</t>
        </is>
      </c>
      <c r="D2" s="36" t="inlineStr">
        <is>
          <t>Bonus conformity</t>
        </is>
      </c>
      <c r="E2" s="36" t="inlineStr">
        <is>
          <t>Bonus % allowed (0-100)</t>
        </is>
      </c>
      <c r="F2" s="36" t="inlineStr">
        <is>
          <t>§179 conformity</t>
        </is>
      </c>
      <c r="G2" s="36" t="inlineStr">
        <is>
          <t>State §179 cap ($ or 'Federal')</t>
        </is>
      </c>
      <c r="H2" s="36" t="inlineStr">
        <is>
          <t>§179 phase-out threshold</t>
        </is>
      </c>
      <c r="I2" s="36" t="inlineStr">
        <is>
          <t>Conformity type</t>
        </is>
      </c>
      <c r="J2" s="36" t="inlineStr">
        <is>
          <t>Fixed conformity date</t>
        </is>
      </c>
      <c r="K2" s="36" t="inlineStr">
        <is>
          <t>Recovery mechanism</t>
        </is>
      </c>
      <c r="L2" s="36" t="inlineStr">
        <is>
          <t>Conformity group ID</t>
        </is>
      </c>
      <c r="M2" s="36" t="inlineStr">
        <is>
          <t>Special rules / notes</t>
        </is>
      </c>
      <c r="N2" s="36" t="inlineStr">
        <is>
          <t>Source citation</t>
        </is>
      </c>
      <c r="O2" s="36" t="inlineStr">
        <is>
          <t>Last verified</t>
        </is>
      </c>
    </row>
    <row r="3">
      <c r="A3" s="11" t="inlineStr">
        <is>
          <t>Alabama</t>
        </is>
      </c>
      <c r="B3" s="12" t="inlineStr">
        <is>
          <t>AL</t>
        </is>
      </c>
      <c r="C3" t="inlineStr">
        <is>
          <t>All</t>
        </is>
      </c>
      <c r="D3" s="11" t="inlineStr">
        <is>
          <t>Conforms</t>
        </is>
      </c>
      <c r="E3" s="11" t="n">
        <v>100</v>
      </c>
      <c r="F3" s="11" t="inlineStr">
        <is>
          <t>Conforms</t>
        </is>
      </c>
      <c r="G3" s="11" t="inlineStr">
        <is>
          <t>Federal</t>
        </is>
      </c>
      <c r="H3" s="11" t="inlineStr">
        <is>
          <t>Federal</t>
        </is>
      </c>
      <c r="I3" s="11" t="inlineStr">
        <is>
          <t>Rolling</t>
        </is>
      </c>
      <c r="J3" s="13" t="n"/>
      <c r="K3" s="14" t="n"/>
      <c r="L3" s="11" t="n">
        <v>1</v>
      </c>
      <c r="M3" s="14" t="inlineStr">
        <is>
          <t>Conforms to OBBBA (ADOR Exec Summary): 100% bonus, $2.5M/$4M §179, §168(n). (Separately, AL does NOT conform to §174 R&amp;E capitalization.)</t>
        </is>
      </c>
      <c r="N3" s="14" t="inlineStr">
        <is>
          <t>AL DOR OBBBA Exec Summary; Code §40-18-33</t>
        </is>
      </c>
      <c r="O3" s="13" t="n">
        <v>46213</v>
      </c>
    </row>
    <row r="4">
      <c r="A4" s="11" t="inlineStr">
        <is>
          <t>Alaska</t>
        </is>
      </c>
      <c r="B4" s="12" t="inlineStr">
        <is>
          <t>AK</t>
        </is>
      </c>
      <c r="C4" t="inlineStr">
        <is>
          <t>C-corp only (no PIT)</t>
        </is>
      </c>
      <c r="D4" s="11" t="inlineStr">
        <is>
          <t>Conforms</t>
        </is>
      </c>
      <c r="E4" s="11" t="n">
        <v>100</v>
      </c>
      <c r="F4" s="11" t="inlineStr">
        <is>
          <t>Conforms</t>
        </is>
      </c>
      <c r="G4" s="11" t="inlineStr">
        <is>
          <t>Federal</t>
        </is>
      </c>
      <c r="H4" s="11" t="inlineStr">
        <is>
          <t>Federal</t>
        </is>
      </c>
      <c r="I4" s="11" t="inlineStr">
        <is>
          <t>Rolling</t>
        </is>
      </c>
      <c r="J4" s="13" t="n"/>
      <c r="K4" s="14" t="n"/>
      <c r="L4" s="11" t="n">
        <v>1</v>
      </c>
      <c r="M4" s="14" t="inlineStr">
        <is>
          <t>CORPORATE income tax only (no personal income tax); rolling conformity adopts OBBBA 100% bonus + $2.5M §179. Oil &amp; gas producers excepted (locked to 1981 IRC).</t>
        </is>
      </c>
      <c r="N4" s="14" t="inlineStr">
        <is>
          <t>AS 43.20.021; AK DOR</t>
        </is>
      </c>
      <c r="O4" s="13" t="n">
        <v>46213</v>
      </c>
    </row>
    <row r="5">
      <c r="A5" s="11" t="inlineStr">
        <is>
          <t>Arizona — C-corp</t>
        </is>
      </c>
      <c r="B5" s="12" t="inlineStr">
        <is>
          <t>AZ-C</t>
        </is>
      </c>
      <c r="C5" t="inlineStr">
        <is>
          <t>C-corp / CIT</t>
        </is>
      </c>
      <c r="D5" s="11" t="inlineStr">
        <is>
          <t>Decouples</t>
        </is>
      </c>
      <c r="E5" s="11" t="n">
        <v>0</v>
      </c>
      <c r="F5" s="11" t="inlineStr">
        <is>
          <t>Conforms</t>
        </is>
      </c>
      <c r="G5" s="15" t="n">
        <v>2500000</v>
      </c>
      <c r="H5" s="15" t="n">
        <v>4000000</v>
      </c>
      <c r="I5" s="11" t="inlineStr">
        <is>
          <t>Fixed-date</t>
        </is>
      </c>
      <c r="J5" s="13" t="n">
        <v>45658</v>
      </c>
      <c r="K5" s="14" t="inlineStr">
        <is>
          <t>Add back federal depreciation (§43-1121); subtract regular MACRS as if §168(k)(7) opt-out elected (§43-1122) over life</t>
        </is>
      </c>
      <c r="L5" s="11" t="n">
        <v>2</v>
      </c>
      <c r="M5" s="14" t="inlineStr">
        <is>
          <t>C-corp: decouples from bonus — 0% (A.R.S. §43-1122(20)); add back federal depreciation, subtract regular MACRS as if the §168(k)(7) opt-out were elected. §179: federal OBBBA $2.5M/$4M for TY2025 — Laws 2026, Ch. 140 (HB 4168, approved 6/13/2026) retroactively amends A.R.S. §43-105 so the TY2025 IRC = 1/1/2025 code + the retroactively effective P.L. 119-21 provisions (TY2026 conformity moves to 1/1/2026). Not yet in the codified statute; January-2026-printed AZ forms predate the act — expect DOR to reissue 2025 instructions.</t>
        </is>
      </c>
      <c r="N5" s="14" t="inlineStr">
        <is>
          <t>AZ 2025 Form 165 instr. p.10; A.R.S. §43-1122(20); Ariz. Laws 2026, Ch. 140 (HB 4168), amending A.R.S. §43-105</t>
        </is>
      </c>
      <c r="O5" s="13" t="n">
        <v>46216</v>
      </c>
    </row>
    <row r="6">
      <c r="A6" s="11" t="inlineStr">
        <is>
          <t>Arizona — Individual/PTE</t>
        </is>
      </c>
      <c r="B6" s="12" t="inlineStr">
        <is>
          <t>AZ-P</t>
        </is>
      </c>
      <c r="C6" t="inlineStr">
        <is>
          <t>Individual / PTE</t>
        </is>
      </c>
      <c r="D6" s="11" t="inlineStr">
        <is>
          <t>Conforms</t>
        </is>
      </c>
      <c r="E6" s="11" t="n">
        <v>100</v>
      </c>
      <c r="F6" s="11" t="inlineStr">
        <is>
          <t>Conforms</t>
        </is>
      </c>
      <c r="G6" s="15" t="n">
        <v>2500000</v>
      </c>
      <c r="H6" s="15" t="n">
        <v>4000000</v>
      </c>
      <c r="I6" s="11" t="inlineStr">
        <is>
          <t>Fixed-date</t>
        </is>
      </c>
      <c r="J6" s="13" t="n">
        <v>45658</v>
      </c>
      <c r="K6" s="14" t="inlineStr">
        <is>
          <t>None (net) for post-2016 assets — the add-back plus offsetting subtraction nets to full federal bonus (§43-1022(17)(e))</t>
        </is>
      </c>
      <c r="L6" s="11" t="n">
        <v>12</v>
      </c>
      <c r="M6" s="14" t="inlineStr">
        <is>
          <t>Individuals &amp; flow-throughs net-conform to FULL federal bonus for post-2016 assets (§43-1022(17)(e), verbatim in the chaptered law). §179: federal OBBBA $2.5M/$4M for TY2025 — Laws 2026, Ch. 140 (HB 4168, approved 6/13/2026) retroactively amends A.R.S. §43-105 so the TY2025 IRC = 1/1/2025 code + the retroactively effective P.L. 119-21 provisions (TY2026 conformity moves to 1/1/2026). Not yet in the codified statute; January-2026-printed AZ forms predate the act — expect DOR to reissue 2025 instructions.</t>
        </is>
      </c>
      <c r="N6" s="14" t="inlineStr">
        <is>
          <t>AZ 2025 Form 165 instr. p.10; A.R.S. §43-1022(17)(e); Ariz. Laws 2026, Ch. 140 (HB 4168), amending A.R.S. §43-105</t>
        </is>
      </c>
      <c r="O6" s="13" t="n">
        <v>46216</v>
      </c>
    </row>
    <row r="7">
      <c r="A7" s="11" t="inlineStr">
        <is>
          <t>Arkansas</t>
        </is>
      </c>
      <c r="B7" s="12" t="inlineStr">
        <is>
          <t>AR</t>
        </is>
      </c>
      <c r="C7" t="inlineStr">
        <is>
          <t>All</t>
        </is>
      </c>
      <c r="D7" s="11" t="inlineStr">
        <is>
          <t>Decouples</t>
        </is>
      </c>
      <c r="E7" s="11" t="n">
        <v>0</v>
      </c>
      <c r="F7" s="11" t="inlineStr">
        <is>
          <t>Partial</t>
        </is>
      </c>
      <c r="G7" s="15" t="n">
        <v>1250000</v>
      </c>
      <c r="H7" s="15" t="n">
        <v>3130000</v>
      </c>
      <c r="I7" s="11" t="inlineStr">
        <is>
          <t>Fixed-date</t>
        </is>
      </c>
      <c r="J7" s="13" t="n"/>
      <c r="K7" s="14" t="inlineStr">
        <is>
          <t>Add back federal bonus; depreciate over MACRS life (no bonus); reconcile on Form AR1100REC / 4562</t>
        </is>
      </c>
      <c r="L7" s="11" t="n">
        <v>2</v>
      </c>
      <c r="M7" s="14" t="inlineStr">
        <is>
          <t>§168(k) fully decoupled (§168 tied to 1/1/2019; §179 to 1/1/2022). §179 = pre-OBBBA $1.25M/$3.13M — Ark. Code §26-51-428 adopts §179 as in effect 1/1/2022, whose built-in indexing yields the 2025 amounts. (DFA's 2025 instructions are internally inconsistent: the front matter carries the correct figures; the Line 20 text still shows 2024's $1.22M/$3.05M — this row matches the correct computation.) Does NOT adopt OBBBA; no conformity or §179 activity in the 2025 Regular, 2026 Fiscal, or May 2026 Extraordinary sessions.</t>
        </is>
      </c>
      <c r="N7" s="14" t="inlineStr">
        <is>
          <t>AR DFA 2025 instr.; Ark. Code §26-51-428</t>
        </is>
      </c>
      <c r="O7" s="13" t="n">
        <v>46224</v>
      </c>
    </row>
    <row r="8">
      <c r="A8" s="11" t="inlineStr">
        <is>
          <t>California</t>
        </is>
      </c>
      <c r="B8" s="12" t="inlineStr">
        <is>
          <t>CA</t>
        </is>
      </c>
      <c r="C8" t="inlineStr">
        <is>
          <t>All</t>
        </is>
      </c>
      <c r="D8" s="11" t="inlineStr">
        <is>
          <t>Decouples</t>
        </is>
      </c>
      <c r="E8" s="11" t="n">
        <v>0</v>
      </c>
      <c r="F8" s="11" t="inlineStr">
        <is>
          <t>Partial</t>
        </is>
      </c>
      <c r="G8" s="15" t="n">
        <v>25000</v>
      </c>
      <c r="H8" s="15" t="n">
        <v>200000</v>
      </c>
      <c r="I8" s="11" t="inlineStr">
        <is>
          <t>Fixed-date</t>
        </is>
      </c>
      <c r="J8" s="13" t="n">
        <v>45658</v>
      </c>
      <c r="K8" s="14" t="inlineStr">
        <is>
          <t>Add back federal bonus; recover via CA depreciation on higher basis over asset life</t>
        </is>
      </c>
      <c r="L8" s="11" t="n">
        <v>3</v>
      </c>
      <c r="M8" s="14" t="inlineStr">
        <is>
          <t>Does NOT adopt OBBBA (conformity fixed 1/1/2025). §179 cap $25k / $200k phase-out. Off-the-shelf software &amp; SUVs excluded.</t>
        </is>
      </c>
      <c r="N8" s="14" t="inlineStr">
        <is>
          <t>CA FTB 2025 Form 3885 instr.; SB 711</t>
        </is>
      </c>
      <c r="O8" s="13" t="n">
        <v>46213</v>
      </c>
    </row>
    <row r="9">
      <c r="A9" s="11" t="inlineStr">
        <is>
          <t>Colorado</t>
        </is>
      </c>
      <c r="B9" s="12" t="inlineStr">
        <is>
          <t>CO</t>
        </is>
      </c>
      <c r="C9" t="inlineStr">
        <is>
          <t>All</t>
        </is>
      </c>
      <c r="D9" s="11" t="inlineStr">
        <is>
          <t>Conforms</t>
        </is>
      </c>
      <c r="E9" s="11" t="n">
        <v>100</v>
      </c>
      <c r="F9" s="11" t="inlineStr">
        <is>
          <t>Conforms</t>
        </is>
      </c>
      <c r="G9" s="11" t="inlineStr">
        <is>
          <t>Federal</t>
        </is>
      </c>
      <c r="H9" s="11" t="inlineStr">
        <is>
          <t>Federal</t>
        </is>
      </c>
      <c r="I9" s="11" t="inlineStr">
        <is>
          <t>Rolling</t>
        </is>
      </c>
      <c r="J9" s="13" t="n"/>
      <c r="K9" s="14" t="n"/>
      <c r="L9" s="11" t="n">
        <v>1</v>
      </c>
      <c r="M9" s="14" t="inlineStr">
        <is>
          <t>Rolling conformity; picks up OBBBA 100% bonus &amp; $2.5M/$4M §179 for TY2025.</t>
        </is>
      </c>
      <c r="N9" s="14" t="inlineStr">
        <is>
          <t>C.R.S. §39-22-304 &amp; §39-22-103(5.3); Tax Foundation; BDO</t>
        </is>
      </c>
      <c r="O9" s="13" t="n">
        <v>46213</v>
      </c>
    </row>
    <row r="10">
      <c r="A10" s="11" t="inlineStr">
        <is>
          <t>Connecticut — Corporate (CBT)</t>
        </is>
      </c>
      <c r="B10" s="12" t="inlineStr">
        <is>
          <t>CT-C</t>
        </is>
      </c>
      <c r="C10" t="inlineStr">
        <is>
          <t>C-corp / CBT</t>
        </is>
      </c>
      <c r="D10" s="11" t="inlineStr">
        <is>
          <t>Decouples</t>
        </is>
      </c>
      <c r="E10" s="11" t="n">
        <v>0</v>
      </c>
      <c r="F10" s="11" t="inlineStr">
        <is>
          <t>Partial</t>
        </is>
      </c>
      <c r="G10" s="11" t="inlineStr">
        <is>
          <t>Federal</t>
        </is>
      </c>
      <c r="H10" s="11" t="inlineStr">
        <is>
          <t>Federal</t>
        </is>
      </c>
      <c r="I10" s="11" t="inlineStr">
        <is>
          <t>Rolling</t>
        </is>
      </c>
      <c r="J10" s="13" t="n"/>
      <c r="K10" s="14" t="inlineStr">
        <is>
          <t>Bonus (CBT): FLAT disallowance — §168(k) "shall not apply"; compute CT depreciation without bonus (regular MACRS over life), NO 25%/4yr recovery. §179: 80% add-back, recover 25%/yr of the disallowed amount over 4 succeeding yrs</t>
        </is>
      </c>
      <c r="L10" s="11" t="n">
        <v>4</v>
      </c>
      <c r="M10" s="14" t="inlineStr">
        <is>
          <t>CBT view. Bonus is a FLAT disallowance (§168(k) 'shall not apply') — the 25%/4yr mechanic belongs to §179 ONLY; do not cross-apply it to bonus. No separate §179 $ cap (80% add-back mechanism — only ~20% allowed yr 1). §168(n) decoupled for yrs after 2025.</t>
        </is>
      </c>
      <c r="N10" s="14" t="inlineStr">
        <is>
          <t>Conn. Gen. Stat. §12-217(b)(1) &amp; (b)(2)(C); CT DRS SN 2002(10)</t>
        </is>
      </c>
      <c r="O10" s="13" t="n">
        <v>46213</v>
      </c>
    </row>
    <row r="11">
      <c r="A11" s="11" t="inlineStr">
        <is>
          <t>Connecticut — Individual/PTE (PIT)</t>
        </is>
      </c>
      <c r="B11" s="12" t="inlineStr">
        <is>
          <t>CT-P</t>
        </is>
      </c>
      <c r="C11" t="inlineStr">
        <is>
          <t>Individual / PTE</t>
        </is>
      </c>
      <c r="D11" s="11" t="inlineStr">
        <is>
          <t>Decouples</t>
        </is>
      </c>
      <c r="E11" s="11" t="n">
        <v>0</v>
      </c>
      <c r="F11" s="11" t="inlineStr">
        <is>
          <t>Partial</t>
        </is>
      </c>
      <c r="G11" s="11" t="inlineStr">
        <is>
          <t>Federal</t>
        </is>
      </c>
      <c r="H11" s="11" t="inlineStr">
        <is>
          <t>Federal</t>
        </is>
      </c>
      <c r="I11" s="11" t="inlineStr">
        <is>
          <t>Rolling</t>
        </is>
      </c>
      <c r="J11" s="13" t="n"/>
      <c r="K11" s="14" t="inlineStr">
        <is>
          <t>Bonus: 100% add-back (CT-1040 Line 36); recover 25%/yr over the 4 succeeding yrs (Line 48a). §179: 80% add-back (Line 36a — only ~20% allowed yr 1); recover 25%/yr of the added-back amount over the 4 succeeding yrs (Line 49, item 10)</t>
        </is>
      </c>
      <c r="L11" s="11" t="n">
        <v>14</v>
      </c>
      <c r="M11" s="14" t="inlineStr">
        <is>
          <t>Verified 2026-07-13. PIT decouples from §168(k): 100% add-back, 25%/4yr recovery. §179: 80% add-back with 25%/4yr recovery — no separate CT dollar cap, so the simple Summary calc overstates yr-1 §179 (same limitation as the CBT row). Rolling conformity: OBBBA amounts flow into federal AGI and are caught by the add-backs. Applies to individuals incl. PTE income reported on the CT-1040. No §168(n) modification appears in the 2025 CT-1040 booklet.</t>
        </is>
      </c>
      <c r="N11" s="14" t="inlineStr">
        <is>
          <t>CT 2025 Form CT-1040 instr. (Rev. 12/25): Lines 36, 36a, 48a, and Line 49 item 10; Conn. Gen. Stat. §12-701(a)(20)</t>
        </is>
      </c>
      <c r="O11" s="13" t="n">
        <v>46216</v>
      </c>
    </row>
    <row r="12">
      <c r="A12" s="11" t="inlineStr">
        <is>
          <t>Delaware — C-corp</t>
        </is>
      </c>
      <c r="B12" s="12" t="inlineStr">
        <is>
          <t>DE-C</t>
        </is>
      </c>
      <c r="C12" t="inlineStr">
        <is>
          <t>C-corp / CIT</t>
        </is>
      </c>
      <c r="D12" s="11" t="inlineStr">
        <is>
          <t>Decouples (OBBBA)</t>
        </is>
      </c>
      <c r="E12" s="11" t="n">
        <v>40</v>
      </c>
      <c r="F12" s="11" t="inlineStr">
        <is>
          <t>Conforms</t>
        </is>
      </c>
      <c r="G12" s="11" t="inlineStr">
        <is>
          <t>Federal</t>
        </is>
      </c>
      <c r="H12" s="11" t="inlineStr">
        <is>
          <t>Federal</t>
        </is>
      </c>
      <c r="I12" s="11" t="inlineStr">
        <is>
          <t>Rolling w/ OBBBA decouple</t>
        </is>
      </c>
      <c r="J12" s="13" t="n"/>
      <c r="K12" s="14" t="inlineStr">
        <is>
          <t>Add back the OBBBA bonus excess; recover via regular MACRS over life (timing difference)</t>
        </is>
      </c>
      <c r="L12" s="11" t="n">
        <v>5</v>
      </c>
      <c r="M12" s="14" t="inlineStr">
        <is>
          <t>HB 255 decouples C-corps from OBBBA bonus for property acquired AND placed in service after 1/19/2025 (not acquisition alone). The 40% is the residual pre-OBBBA rate for 2025 property, not a state 'partial-conformity' rate. §179 conforms ($2.5M). Also decouples §168(n)/§174A.</t>
        </is>
      </c>
      <c r="N12" s="14" t="inlineStr">
        <is>
          <t>DE HB 255</t>
        </is>
      </c>
      <c r="O12" s="13" t="n">
        <v>46213</v>
      </c>
    </row>
    <row r="13">
      <c r="A13" s="11" t="inlineStr">
        <is>
          <t>Delaware — Pass-through</t>
        </is>
      </c>
      <c r="B13" s="12" t="inlineStr">
        <is>
          <t>DE-P</t>
        </is>
      </c>
      <c r="C13" t="inlineStr">
        <is>
          <t>Individual / PTE</t>
        </is>
      </c>
      <c r="D13" s="11" t="inlineStr">
        <is>
          <t>Conforms (TY2025)</t>
        </is>
      </c>
      <c r="E13" s="11" t="n">
        <v>100</v>
      </c>
      <c r="F13" s="11" t="inlineStr">
        <is>
          <t>Conforms</t>
        </is>
      </c>
      <c r="G13" s="11" t="inlineStr">
        <is>
          <t>Federal</t>
        </is>
      </c>
      <c r="H13" s="11" t="inlineStr">
        <is>
          <t>Federal</t>
        </is>
      </c>
      <c r="I13" s="11" t="inlineStr">
        <is>
          <t>Rolling w/ OBBBA decouple</t>
        </is>
      </c>
      <c r="J13" s="13" t="n"/>
      <c r="K13" s="14" t="inlineStr">
        <is>
          <t>None for TY2025 — pass-through decoupling applies only to property acquired AND placed in service after 12/31/2025</t>
        </is>
      </c>
      <c r="L13" s="11" t="n">
        <v>1</v>
      </c>
      <c r="M13" s="14" t="inlineStr">
        <is>
          <t>Pass-throughs decouple only for property acquired AND placed in service AFTER 12/31/2025 (HB 255; 30 Del. C. §1106(d)(1)) — TY2025 pass-through property follows federal (OBBBA 100% bonus, $2.5M §179 via §1105 rolling AGI conformity). PIT-side decoupling sunsets for property placed in service on or after 1/1/2031. From TY2026, treatment mirrors the C-corp side. Confirm acquisition AND in-service dates.</t>
        </is>
      </c>
      <c r="N13" s="14" t="inlineStr">
        <is>
          <t>DE HB 255; 30 Del. C. §1106(d)(1) &amp; §1105</t>
        </is>
      </c>
      <c r="O13" s="13" t="n">
        <v>46213</v>
      </c>
    </row>
    <row r="14">
      <c r="A14" s="11" t="inlineStr">
        <is>
          <t>District of Columbia</t>
        </is>
      </c>
      <c r="B14" s="12" t="inlineStr">
        <is>
          <t>DC</t>
        </is>
      </c>
      <c r="C14" t="inlineStr">
        <is>
          <t>All</t>
        </is>
      </c>
      <c r="D14" s="11" t="inlineStr">
        <is>
          <t>Decouples (STATUS IN DISPUTE)</t>
        </is>
      </c>
      <c r="E14" s="11" t="n">
        <v>0</v>
      </c>
      <c r="F14" s="11" t="inlineStr">
        <is>
          <t>Partial</t>
        </is>
      </c>
      <c r="G14" s="15" t="n">
        <v>25000</v>
      </c>
      <c r="H14" s="11" t="n"/>
      <c r="I14" s="11" t="inlineStr">
        <is>
          <t>Rolling w/ decouple</t>
        </is>
      </c>
      <c r="J14" s="13" t="n"/>
      <c r="K14" s="14" t="inlineStr">
        <is>
          <t>Add back bonus &amp; §179 over $25k; recover via DC depreciation on un-bonused basis over life</t>
        </is>
      </c>
      <c r="L14" s="11" t="n">
        <v>3</v>
      </c>
      <c r="M14" s="14" t="inlineStr">
        <is>
          <t>TY2025 STATUS IN DISPUTE — decoupling was enacted by EMERGENCY/TEMPORARY act only (Act 26-214 / Law 26-89), NOT permanent; Congress disapproved via P.L. 119-78 (2/18/2026); the DC AG contends the decoupling survives for TY2025. Do not treat 'Decouples' as settled — disclose and watch for final resolution. $25k §179 cap ($40k for Qualified High-Tech Cos).</t>
        </is>
      </c>
      <c r="N14" s="14" t="inlineStr">
        <is>
          <t>D.C. Act 26-214; D.C. Code §47-1811.04 (§179 cap) &amp; §47-1803.04 (individual); P.L. 119-78</t>
        </is>
      </c>
      <c r="O14" s="13" t="n">
        <v>46213</v>
      </c>
    </row>
    <row r="15">
      <c r="A15" s="11" t="inlineStr">
        <is>
          <t>Florida</t>
        </is>
      </c>
      <c r="B15" s="12" t="inlineStr">
        <is>
          <t>FL</t>
        </is>
      </c>
      <c r="C15" t="inlineStr">
        <is>
          <t>C-corp only (no PIT)</t>
        </is>
      </c>
      <c r="D15" s="11" t="inlineStr">
        <is>
          <t>Decouples</t>
        </is>
      </c>
      <c r="E15" s="11" t="n">
        <v>0</v>
      </c>
      <c r="F15" s="11" t="inlineStr">
        <is>
          <t>Partial</t>
        </is>
      </c>
      <c r="G15" s="15" t="n">
        <v>1250000</v>
      </c>
      <c r="H15" s="15" t="n">
        <v>3130000</v>
      </c>
      <c r="I15" s="11" t="inlineStr">
        <is>
          <t>Fixed-date</t>
        </is>
      </c>
      <c r="J15" s="13" t="n">
        <v>45658</v>
      </c>
      <c r="K15" s="14" t="inlineStr">
        <is>
          <t>Add back 100% federal bonus; subtract 1/7 per year over 7 years (year-1 ≈14.29%)</t>
        </is>
      </c>
      <c r="L15" s="11" t="n">
        <v>6</v>
      </c>
      <c r="M15" s="14" t="inlineStr">
        <is>
          <t>Corporate income tax only (no personal income tax). Ch. 2026-137, Laws of Fla. (HB 7031, approved 2026-06-11) sets Florida's general IRC date to 1/1/2026 but PINS §168(k), §174(a), §163(j), §274 and §179 to the IRC as in effect 1/1/2025 (pre-OBBBA), and expressly excludes §168(n) and §174A. So §179 = pre-OBBBA $1.25M/$3.13M for TY2025 — Florida does NOT follow the OBBBA $2.5M/$4M increase. Bonus: 100% federal add-back, 1/7-per-year recovery. Corrected 2026-07-21 from "Federal" (the prior figure wrongly assumed §179 floated to current federal).</t>
        </is>
      </c>
      <c r="N15" s="14" t="inlineStr">
        <is>
          <t>Ch. 2026-137, Laws of Fla. (HB 7031, approved 2026-06-11), amending Fla. Stat. §220.03(1)(n), (2)(c); FL DOR TIP 25C01-01 (12/1/2025)</t>
        </is>
      </c>
      <c r="O15" s="13" t="n">
        <v>46224</v>
      </c>
    </row>
    <row r="16">
      <c r="A16" s="11" t="inlineStr">
        <is>
          <t>Georgia</t>
        </is>
      </c>
      <c r="B16" s="12" t="inlineStr">
        <is>
          <t>GA</t>
        </is>
      </c>
      <c r="C16" t="inlineStr">
        <is>
          <t>All</t>
        </is>
      </c>
      <c r="D16" s="11" t="inlineStr">
        <is>
          <t>Decouples</t>
        </is>
      </c>
      <c r="E16" s="11" t="n">
        <v>0</v>
      </c>
      <c r="F16" s="11" t="inlineStr">
        <is>
          <t>Partial</t>
        </is>
      </c>
      <c r="G16" s="11" t="n">
        <v>2500000</v>
      </c>
      <c r="H16" s="11" t="n">
        <v>4000000</v>
      </c>
      <c r="I16" s="11" t="inlineStr">
        <is>
          <t>Fixed-date</t>
        </is>
      </c>
      <c r="J16" s="13" t="n">
        <v>46023</v>
      </c>
      <c r="K16" s="14" t="inlineStr">
        <is>
          <t>Add back federal depreciation; subtract recomputed GA MACRS (GA Form 4562) over life; disposition adjustment</t>
        </is>
      </c>
      <c r="L16" s="11" t="n">
        <v>6</v>
      </c>
      <c r="M16" s="14" t="inlineStr">
        <is>
          <t>§179 = $2,500,000 / $4,000,000 for TY2025. GA HB 1199 (Act 375), signed 2026-03-20, conformed Georgia to the IRC as enacted on 2026-01-01, applicable to tax years beginning on or after 2025-01-01, adopting the increased IRC §179(b) dollar limits, so TY2025 GA §179 follows the federal $2.5M / $4M. §179 remains PARTIAL: certain real property still excluded. §168(k) AND §168(n) remain fully decoupled (not allowed for Georgia purposes). The 2025 GA DOR Form 4562 (Rev. 08/01/25) predates HB 1199 and still shows the pre-OBBBA $1.25M figure; the enacted statute governs. Corrected 2026-07-20 from $1,250,000 / $3,130,000.</t>
        </is>
      </c>
      <c r="N16" s="14" t="inlineStr">
        <is>
          <t>GA HB 1199 (Act 375, signed 2026-03-20), amending O.C.G.A. §48-1-2(14); IRC conformity date 2026-01-01. Cf. 2025 GA Form 4562 Instr. (Rev. 08/01/25), which predates the bill.</t>
        </is>
      </c>
      <c r="O16" s="13" t="n">
        <v>46224</v>
      </c>
    </row>
    <row r="17">
      <c r="A17" s="11" t="inlineStr">
        <is>
          <t>Hawaii</t>
        </is>
      </c>
      <c r="B17" s="12" t="inlineStr">
        <is>
          <t>HI</t>
        </is>
      </c>
      <c r="C17" t="inlineStr">
        <is>
          <t>All</t>
        </is>
      </c>
      <c r="D17" s="11" t="inlineStr">
        <is>
          <t>Decouples</t>
        </is>
      </c>
      <c r="E17" s="11" t="n">
        <v>0</v>
      </c>
      <c r="F17" s="11" t="inlineStr">
        <is>
          <t>Partial</t>
        </is>
      </c>
      <c r="G17" s="15" t="n">
        <v>25000</v>
      </c>
      <c r="H17" s="15" t="n">
        <v>200000</v>
      </c>
      <c r="I17" s="11" t="inlineStr">
        <is>
          <t>Fixed-date</t>
        </is>
      </c>
      <c r="J17" s="13" t="n">
        <v>45657</v>
      </c>
      <c r="K17" s="14" t="inlineStr">
        <is>
          <t>Add back federal bonus; separate HI depreciation (no bonus) over life; $25k §179</t>
        </is>
      </c>
      <c r="L17" s="11" t="n">
        <v>3</v>
      </c>
      <c r="M17" s="14" t="inlineStr">
        <is>
          <t>Two reasons OBBBA doesn't apply: fixed date 12/31/2024 (pre-OBBBA) AND standing §168(k)/§179 decoupling. $25k / $200k §179.</t>
        </is>
      </c>
      <c r="N17" s="14" t="inlineStr">
        <is>
          <t>HI 2025 N-30 instr.; HRS §235-2.3 &amp; -2.4</t>
        </is>
      </c>
      <c r="O17" s="13" t="n">
        <v>46213</v>
      </c>
    </row>
    <row r="18">
      <c r="A18" s="11" t="inlineStr">
        <is>
          <t>Idaho</t>
        </is>
      </c>
      <c r="B18" s="12" t="inlineStr">
        <is>
          <t>ID</t>
        </is>
      </c>
      <c r="C18" t="inlineStr">
        <is>
          <t>All</t>
        </is>
      </c>
      <c r="D18" s="11" t="inlineStr">
        <is>
          <t>Decouples</t>
        </is>
      </c>
      <c r="E18" s="11" t="n">
        <v>0</v>
      </c>
      <c r="F18" s="11" t="inlineStr">
        <is>
          <t>Conforms</t>
        </is>
      </c>
      <c r="G18" s="11" t="inlineStr">
        <is>
          <t>Federal</t>
        </is>
      </c>
      <c r="H18" s="11" t="inlineStr">
        <is>
          <t>Federal</t>
        </is>
      </c>
      <c r="I18" s="11" t="inlineStr">
        <is>
          <t>Fixed-date</t>
        </is>
      </c>
      <c r="J18" s="13" t="n">
        <v>46023</v>
      </c>
      <c r="K18" s="14" t="inlineStr">
        <is>
          <t>Add back federal bonus; separate Idaho depreciation over life (§63-3022O)</t>
        </is>
      </c>
      <c r="L18" s="11" t="n">
        <v>6</v>
      </c>
      <c r="M18" s="14" t="inlineStr">
        <is>
          <t>Conformed to OBBBA via HB 559 (IRC 1/1/2026, retro to 1/1/2025): adopts $2.5M §179 but stays decoupled from §168(k) AND newly §168(n) bonus. Early filers may need amended returns. §179 conformity TENTATIVE — no dispositive 2025-form authority located (guidance-tier support only); confirm before relying.</t>
        </is>
      </c>
      <c r="N18" s="14" t="inlineStr">
        <is>
          <t>Idaho HB 559; tax.idaho.gov; §63-3022O</t>
        </is>
      </c>
      <c r="O18" s="13" t="n">
        <v>46213</v>
      </c>
    </row>
    <row r="19">
      <c r="A19" s="11" t="inlineStr">
        <is>
          <t>Illinois</t>
        </is>
      </c>
      <c r="B19" s="12" t="inlineStr">
        <is>
          <t>IL</t>
        </is>
      </c>
      <c r="C19" t="inlineStr">
        <is>
          <t>All</t>
        </is>
      </c>
      <c r="D19" s="11" t="inlineStr">
        <is>
          <t>Decouples</t>
        </is>
      </c>
      <c r="E19" s="11" t="n">
        <v>0</v>
      </c>
      <c r="F19" s="11" t="inlineStr">
        <is>
          <t>Conforms</t>
        </is>
      </c>
      <c r="G19" s="11" t="inlineStr">
        <is>
          <t>Federal</t>
        </is>
      </c>
      <c r="H19" s="11" t="inlineStr">
        <is>
          <t>Federal</t>
        </is>
      </c>
      <c r="I19" s="11" t="inlineStr">
        <is>
          <t>Rolling</t>
        </is>
      </c>
      <c r="J19" s="13" t="n"/>
      <c r="K19" s="14" t="inlineStr">
        <is>
          <t>Add back 100% federal bonus; subtract regular MACRS from year 1 (IL-4562 Line 16); reconcile at disposition</t>
        </is>
      </c>
      <c r="L19" s="11" t="n">
        <v>6</v>
      </c>
      <c r="M19" s="14" t="inlineStr">
        <is>
          <t>TY2025: bonus add-back runs via §168(k)(7) mechanics on Form IL-4562. §168(n) decoupling begins TY2026 (P.A. 104-0453) — keep the tax years separate. §179 conforms (rolling).</t>
        </is>
      </c>
      <c r="N19" s="14" t="inlineStr">
        <is>
          <t>IL DOR FY2026-15; 35 ILCS 5/203; Form IL-4562 instr.</t>
        </is>
      </c>
      <c r="O19" s="13" t="n">
        <v>46213</v>
      </c>
    </row>
    <row r="20">
      <c r="A20" s="11" t="inlineStr">
        <is>
          <t>Indiana</t>
        </is>
      </c>
      <c r="B20" s="12" t="inlineStr">
        <is>
          <t>IN</t>
        </is>
      </c>
      <c r="C20" t="inlineStr">
        <is>
          <t>All</t>
        </is>
      </c>
      <c r="D20" s="11" t="inlineStr">
        <is>
          <t>Decouples</t>
        </is>
      </c>
      <c r="E20" s="11" t="n">
        <v>0</v>
      </c>
      <c r="F20" s="11" t="inlineStr">
        <is>
          <t>Partial</t>
        </is>
      </c>
      <c r="G20" s="15" t="n">
        <v>25000</v>
      </c>
      <c r="H20" s="11" t="inlineStr">
        <is>
          <t>Federal</t>
        </is>
      </c>
      <c r="I20" s="11" t="inlineStr">
        <is>
          <t>Fixed-date</t>
        </is>
      </c>
      <c r="J20" s="13" t="n">
        <v>44927</v>
      </c>
      <c r="K20" s="14" t="inlineStr">
        <is>
          <t>Add back federal bonus / §179 over $25k (Code 104/105); recover via regular depreciation over life; final adjustment at disposition</t>
        </is>
      </c>
      <c r="L20" s="11" t="n">
        <v>3</v>
      </c>
      <c r="M20" s="14" t="inlineStr">
        <is>
          <t>Conformity fixed 1/1/2023 for TY2025 (1/1/2026 for TY2026). §168(n) decoupled retroactively. $25k §179 cap but follows FEDERAL phase-out threshold.</t>
        </is>
      </c>
      <c r="N20" s="14" t="inlineStr">
        <is>
          <t>IN DOR Info Bulletins #118 &amp; #119</t>
        </is>
      </c>
      <c r="O20" s="13" t="n">
        <v>46213</v>
      </c>
    </row>
    <row r="21">
      <c r="A21" s="11" t="inlineStr">
        <is>
          <t>Iowa</t>
        </is>
      </c>
      <c r="B21" s="12" t="inlineStr">
        <is>
          <t>IA</t>
        </is>
      </c>
      <c r="C21" t="inlineStr">
        <is>
          <t>All</t>
        </is>
      </c>
      <c r="D21" s="11" t="inlineStr">
        <is>
          <t>Conforms</t>
        </is>
      </c>
      <c r="E21" s="11" t="n">
        <v>100</v>
      </c>
      <c r="F21" s="11" t="inlineStr">
        <is>
          <t>Conforms</t>
        </is>
      </c>
      <c r="G21" s="11" t="inlineStr">
        <is>
          <t>Federal</t>
        </is>
      </c>
      <c r="H21" s="11" t="inlineStr">
        <is>
          <t>Federal</t>
        </is>
      </c>
      <c r="I21" s="11" t="inlineStr">
        <is>
          <t>Rolling</t>
        </is>
      </c>
      <c r="J21" s="13" t="n"/>
      <c r="K21" s="14" t="inlineStr">
        <is>
          <t>None for 2021+ property (Iowa = federal). IA 4562A only for pre-2021 assets or the optional §168(k) election</t>
        </is>
      </c>
      <c r="L21" s="11" t="n">
        <v>1</v>
      </c>
      <c r="M21" s="14" t="inlineStr">
        <is>
          <t>Iowa COUPLED to bonus since SF619 (property placed in service on/after 1/1/2021); rolling conformity adopts OBBBA 100% bonus + $2.5M §179. (Old 'Iowa decouples' guidance is stale.)</t>
        </is>
      </c>
      <c r="N21" s="14" t="inlineStr">
        <is>
          <t>Iowa Code §422.7; IDR conformity page; SF619</t>
        </is>
      </c>
      <c r="O21" s="13" t="n">
        <v>46213</v>
      </c>
    </row>
    <row r="22">
      <c r="A22" s="11" t="inlineStr">
        <is>
          <t>Kansas</t>
        </is>
      </c>
      <c r="B22" s="12" t="inlineStr">
        <is>
          <t>KS</t>
        </is>
      </c>
      <c r="C22" t="inlineStr">
        <is>
          <t>All</t>
        </is>
      </c>
      <c r="D22" s="11" t="inlineStr">
        <is>
          <t>Conforms</t>
        </is>
      </c>
      <c r="E22" s="11" t="n">
        <v>100</v>
      </c>
      <c r="F22" s="11" t="inlineStr">
        <is>
          <t>Conforms</t>
        </is>
      </c>
      <c r="G22" s="11" t="inlineStr">
        <is>
          <t>Federal</t>
        </is>
      </c>
      <c r="H22" s="11" t="inlineStr">
        <is>
          <t>Federal</t>
        </is>
      </c>
      <c r="I22" s="11" t="inlineStr">
        <is>
          <t>Rolling</t>
        </is>
      </c>
      <c r="J22" s="13" t="n"/>
      <c r="K22" s="14" t="inlineStr">
        <is>
          <t>None (federal flows through). Optional K-120EX acceleration available — not a decoupling</t>
        </is>
      </c>
      <c r="L22" s="11" t="n">
        <v>1</v>
      </c>
      <c r="M22" s="14" t="inlineStr">
        <is>
          <t>Rolling conformity adopts OBBBA 100% bonus + $2.5M/$4M §179.</t>
        </is>
      </c>
      <c r="N22" s="14" t="inlineStr">
        <is>
          <t>K.S.A. 79-32,138 &amp; 143a; KS DOR</t>
        </is>
      </c>
      <c r="O22" s="13" t="n">
        <v>46213</v>
      </c>
    </row>
    <row r="23">
      <c r="A23" s="11" t="inlineStr">
        <is>
          <t>Kentucky</t>
        </is>
      </c>
      <c r="B23" s="12" t="inlineStr">
        <is>
          <t>KY</t>
        </is>
      </c>
      <c r="C23" t="inlineStr">
        <is>
          <t>All</t>
        </is>
      </c>
      <c r="D23" s="11" t="inlineStr">
        <is>
          <t>Decouples</t>
        </is>
      </c>
      <c r="E23" s="11" t="n">
        <v>0</v>
      </c>
      <c r="F23" s="11" t="inlineStr">
        <is>
          <t>Partial</t>
        </is>
      </c>
      <c r="G23" s="15" t="n">
        <v>100000</v>
      </c>
      <c r="H23" s="11" t="n"/>
      <c r="I23" s="11" t="inlineStr">
        <is>
          <t>Fixed-date</t>
        </is>
      </c>
      <c r="J23" s="13" t="n"/>
      <c r="K23" s="14" t="inlineStr">
        <is>
          <t>Add back federal bonus; KY depreciation under §168 as of 12/31/2001; separate KY Form 4562 required every year</t>
        </is>
      </c>
      <c r="L23" s="11" t="n">
        <v>7</v>
      </c>
      <c r="M23" s="14" t="inlineStr">
        <is>
          <t>§168 frozen at IRC 12/31/2001 (kills bonus); §179 frozen at 12/31/2003 → cap $100k (post-2020 property), NO §179 phase-out. General conformity 12/31/2024 but depreciation dates fixed older. Does NOT adopt OBBBA.</t>
        </is>
      </c>
      <c r="N23" s="14" t="inlineStr">
        <is>
          <t>KRS 141.0101(16); KY 2025 PTE instr.</t>
        </is>
      </c>
      <c r="O23" s="13" t="n">
        <v>46213</v>
      </c>
    </row>
    <row r="24">
      <c r="A24" s="11" t="inlineStr">
        <is>
          <t>Louisiana</t>
        </is>
      </c>
      <c r="B24" s="12" t="inlineStr">
        <is>
          <t>LA</t>
        </is>
      </c>
      <c r="C24" t="inlineStr">
        <is>
          <t>All</t>
        </is>
      </c>
      <c r="D24" s="11" t="inlineStr">
        <is>
          <t>Partial</t>
        </is>
      </c>
      <c r="E24" s="11" t="n">
        <v>100</v>
      </c>
      <c r="F24" s="11" t="inlineStr">
        <is>
          <t>Conforms</t>
        </is>
      </c>
      <c r="G24" s="11" t="inlineStr">
        <is>
          <t>Federal</t>
        </is>
      </c>
      <c r="H24" s="11" t="inlineStr">
        <is>
          <t>Federal</t>
        </is>
      </c>
      <c r="I24" s="11" t="inlineStr">
        <is>
          <t>Fixed-date</t>
        </is>
      </c>
      <c r="J24" s="13" t="n">
        <v>45292</v>
      </c>
      <c r="K24" s="14" t="inlineStr">
        <is>
          <t>Elect 100% LA full expensing (R.S. 47:297.25) in yr1; add back federal depreciation on same property in later years (no double-dip)</t>
        </is>
      </c>
      <c r="L24" s="11" t="n">
        <v>5</v>
      </c>
      <c r="M24" s="14" t="inlineStr">
        <is>
          <t>2025 reform: LA moved OFF rolling to fixed IRC 1/1/2024 and decoupled from federal §168(k); instead offers its OWN 100% expensing election. §179 at 1/1/2024 federal limits. Mechanism = state election + add-back; basis diverges from federal. Confirmed clean: La. R.S. 47:297.25 still defines the IRC as of 1/1/2024; the 2026 Regular Session (adjourned 2026-06-01) enacted no conformity / depreciation / §179 changes.</t>
        </is>
      </c>
      <c r="N24" s="14" t="inlineStr">
        <is>
          <t>La. R.S. 47:297.25; LDR FAQ; RIB 25-012</t>
        </is>
      </c>
      <c r="O24" s="13" t="n">
        <v>46224</v>
      </c>
    </row>
    <row r="25">
      <c r="A25" s="11" t="inlineStr">
        <is>
          <t>Maine</t>
        </is>
      </c>
      <c r="B25" s="12" t="inlineStr">
        <is>
          <t>ME</t>
        </is>
      </c>
      <c r="C25" t="inlineStr">
        <is>
          <t>All</t>
        </is>
      </c>
      <c r="D25" s="11" t="inlineStr">
        <is>
          <t>Decouples</t>
        </is>
      </c>
      <c r="E25" s="11" t="n">
        <v>0</v>
      </c>
      <c r="F25" s="11" t="inlineStr">
        <is>
          <t>Conforms</t>
        </is>
      </c>
      <c r="G25" s="11" t="inlineStr">
        <is>
          <t>Federal</t>
        </is>
      </c>
      <c r="H25" s="11" t="inlineStr">
        <is>
          <t>Federal</t>
        </is>
      </c>
      <c r="I25" s="11" t="inlineStr">
        <is>
          <t>Fixed-date</t>
        </is>
      </c>
      <c r="J25" s="13" t="n">
        <v>46022</v>
      </c>
      <c r="K25" s="14" t="inlineStr">
        <is>
          <t>Add back federal bonus (Sch 1A); MACRS over life; recover via subtraction modifications over asset life (§5122(2)). §168(n): separate add-back recovered via offsetting subtraction / basis adjustment (see notes).</t>
        </is>
      </c>
      <c r="L25" s="11" t="n">
        <v>6</v>
      </c>
      <c r="M25" s="14" t="inlineStr">
        <is>
          <t>Bonus &amp; §168(n) decoupled. P.L. 2025, c. 650 (L.D. 2212), signed 2026-04-10, conformed Maine to the IRC as of 12/31/2025 (includes OBBBA) for TY2025 — so §179 = $2,500,000 / $4,000,000 (the "Federal" cap resolves to the OBBBA figures). Bonus stays fully decoupled (§168(k) add-back unchanged). NEW for TY2025: the same act adds a §168(n) (qualified production property) add-back with multi-year recovery — add-back at 36 M.R.S. §5122(1)(RR) (individual) / §5200-A(1)(MM) (corporate), offsetting subtraction and basis adjustment at §5122(2)(CCC) / §5200-A(2)(LL). Maine Capital Investment Credit REPEALED for TY2025+.</t>
        </is>
      </c>
      <c r="N25" s="14" t="inlineStr">
        <is>
          <t>P.L. 2025, c. 650 (L.D. 2212), Part K; 36 M.R.S. §111(1-A), §5122, §5200-A; MRS Oct 2025 Tax Alert #2; TY2025 Form 1040ME instr.</t>
        </is>
      </c>
      <c r="O25" s="13" t="n">
        <v>46224</v>
      </c>
    </row>
    <row r="26">
      <c r="A26" s="11" t="inlineStr">
        <is>
          <t>Maryland</t>
        </is>
      </c>
      <c r="B26" s="12" t="inlineStr">
        <is>
          <t>MD</t>
        </is>
      </c>
      <c r="C26" t="inlineStr">
        <is>
          <t>All</t>
        </is>
      </c>
      <c r="D26" s="11" t="inlineStr">
        <is>
          <t>Decouples</t>
        </is>
      </c>
      <c r="E26" s="11" t="n">
        <v>0</v>
      </c>
      <c r="F26" s="11" t="inlineStr">
        <is>
          <t>Partial</t>
        </is>
      </c>
      <c r="G26" s="15" t="n">
        <v>25000</v>
      </c>
      <c r="H26" s="15" t="n">
        <v>200000</v>
      </c>
      <c r="I26" s="11" t="inlineStr">
        <is>
          <t>Rolling</t>
        </is>
      </c>
      <c r="J26" s="13" t="n"/>
      <c r="K26" s="14" t="inlineStr">
        <is>
          <t>Form 500DM: add-back in year 1, then ratable subtraction over the asset's recovery period</t>
        </is>
      </c>
      <c r="L26" s="11" t="n">
        <v>3</v>
      </c>
      <c r="M26" s="14" t="inlineStr">
        <is>
          <t>$25k/$200k frozen at 2002 levels. IMPORTANT exception: 'manufacturing entities' are RECOUPLED — full federal bonus &amp; §179 (property placed in service on/after 1/1/2019).</t>
        </is>
      </c>
      <c r="N26" s="14" t="inlineStr">
        <is>
          <t>MD Form 500DM (rev 10/25); Admin. Release 38</t>
        </is>
      </c>
      <c r="O26" s="13" t="n">
        <v>46213</v>
      </c>
    </row>
    <row r="27">
      <c r="A27" s="11" t="inlineStr">
        <is>
          <t>Massachusetts</t>
        </is>
      </c>
      <c r="B27" s="12" t="inlineStr">
        <is>
          <t>MA</t>
        </is>
      </c>
      <c r="C27" t="inlineStr">
        <is>
          <t>All</t>
        </is>
      </c>
      <c r="D27" s="11" t="inlineStr">
        <is>
          <t>Decouples</t>
        </is>
      </c>
      <c r="E27" s="11" t="n">
        <v>0</v>
      </c>
      <c r="F27" s="11" t="inlineStr">
        <is>
          <t>Partial</t>
        </is>
      </c>
      <c r="G27" s="11" t="n">
        <v>1250000</v>
      </c>
      <c r="H27" s="11" t="n">
        <v>3130000</v>
      </c>
      <c r="I27" s="11" t="inlineStr">
        <is>
          <t>Rolling</t>
        </is>
      </c>
      <c r="J27" s="13" t="n"/>
      <c r="K27" s="14" t="inlineStr">
        <is>
          <t>Add back federal bonus; recover via regular MA MACRS over asset life</t>
        </is>
      </c>
      <c r="L27" s="11" t="n">
        <v>6</v>
      </c>
      <c r="M27" s="14" t="inlineStr">
        <is>
          <t>Bonus decoupled by statute (TIR 03-25) regardless of OBBBA. §179 for TY2025 = pre-OBBBA ~$1.25M/$3.13M, NOT $2.5M — MA DEFERRED the OBBBA §179 increase to TY2027 for BOTH the corporate excise and PIT (St. 2026 c.101; TIR 26-4, 6/23/2026). Not a PIT-vs-corp split.</t>
        </is>
      </c>
      <c r="N27" s="14" t="inlineStr">
        <is>
          <t>MA TIR 03-25; MA TIR 26-4 (6/23/2026); St. 2026 c.101</t>
        </is>
      </c>
      <c r="O27" s="13" t="n">
        <v>46213</v>
      </c>
    </row>
    <row r="28">
      <c r="A28" s="11" t="inlineStr">
        <is>
          <t>Michigan — Corporate (CIT)</t>
        </is>
      </c>
      <c r="B28" s="12" t="inlineStr">
        <is>
          <t>MI-C</t>
        </is>
      </c>
      <c r="C28" t="inlineStr">
        <is>
          <t>C-corp / CIT</t>
        </is>
      </c>
      <c r="D28" s="11" t="inlineStr">
        <is>
          <t>Decouples</t>
        </is>
      </c>
      <c r="E28" s="11" t="n">
        <v>0</v>
      </c>
      <c r="F28" s="11" t="inlineStr">
        <is>
          <t>Partial</t>
        </is>
      </c>
      <c r="G28" s="15" t="n">
        <v>1250000</v>
      </c>
      <c r="H28" s="15" t="n">
        <v>3130000</v>
      </c>
      <c r="I28" s="11" t="inlineStr">
        <is>
          <t>Fixed-date/elective</t>
        </is>
      </c>
      <c r="J28" s="13" t="n">
        <v>45658</v>
      </c>
      <c r="K28" s="14" t="inlineStr">
        <is>
          <t>Add back federal bonus; recompute CIT depreciation as if §168(k) not in effect (regular MACRS) over life</t>
        </is>
      </c>
      <c r="L28" s="11" t="n">
        <v>2</v>
      </c>
      <c r="M28" s="14" t="inlineStr">
        <is>
          <t>CIT decouples from bonus — 0%. MCL 206.607(6) elects the IRC in effect 1/1/2025, but MCL 206.607(1)(b) mandatorily recomputes as if §179 were in effect 12/31/2024 — so §179 is frozen at pre-OBBBA $1.25M/$3.13M regardless of the elected Code version (2025 PA 24 declined OBBBA). §168(n) and §174A also frozen out. Re-check after the legislature reconvenes 2026-07-29.</t>
        </is>
      </c>
      <c r="N28" s="14" t="inlineStr">
        <is>
          <t>MI Treasury Notice 2026-02-25; MCL 206.607(1)(b), (6); 2025 PA 24 (certified through PA 20 of 2026)</t>
        </is>
      </c>
      <c r="O28" s="13" t="n">
        <v>46224</v>
      </c>
    </row>
    <row r="29">
      <c r="A29" s="11" t="inlineStr">
        <is>
          <t>Michigan — Individual/FTE (IIT)</t>
        </is>
      </c>
      <c r="B29" s="12" t="inlineStr">
        <is>
          <t>MI-P</t>
        </is>
      </c>
      <c r="C29" t="inlineStr">
        <is>
          <t>Individual / PTE</t>
        </is>
      </c>
      <c r="D29" s="11" t="inlineStr">
        <is>
          <t>Partial</t>
        </is>
      </c>
      <c r="E29" s="11" t="n">
        <v>40</v>
      </c>
      <c r="F29" s="11" t="inlineStr">
        <is>
          <t>Partial</t>
        </is>
      </c>
      <c r="G29" s="15" t="n">
        <v>1250000</v>
      </c>
      <c r="H29" s="15" t="n">
        <v>3130000</v>
      </c>
      <c r="I29" s="11" t="inlineStr">
        <is>
          <t>Fixed-date/elective</t>
        </is>
      </c>
      <c r="J29" s="13" t="n">
        <v>45658</v>
      </c>
      <c r="K29" s="14" t="inlineStr">
        <is>
          <t>Compute MI depreciation under the frozen 12/31/2024 IRC (40% bonus for 2025 property); add back the federal excess over the frozen amount; recover over remaining life</t>
        </is>
      </c>
      <c r="L29" s="11" t="n">
        <v>13</v>
      </c>
      <c r="M29" s="14" t="inlineStr">
        <is>
          <t>IIT/FTE bonus = 40% — Michigan's frozen 12/31/2024 §168(k) figure (the old-law 40% phase-down for 2025 placements, which survives only because Michigan froze the Code date), a STATE number, NOT the dead federal TCJA phase-down. MCL 206.30(1)(ff) mandatorily recomputes §179 as if in effect 12/31/2024 — frozen at pre-OBBBA $1.25M/$3.13M (2025 PA 24). §168(n)/§174A frozen out. Re-check after the legislature reconvenes 2026-07-29.</t>
        </is>
      </c>
      <c r="N29" s="14" t="inlineStr">
        <is>
          <t>MI Treasury Notice 2026-02-25; MCL 206.30(1)(ff); 2025 PA 24 (certified through PA 20 of 2026)</t>
        </is>
      </c>
      <c r="O29" s="13" t="n">
        <v>46224</v>
      </c>
    </row>
    <row r="30">
      <c r="A30" s="11" t="inlineStr">
        <is>
          <t>Minnesota</t>
        </is>
      </c>
      <c r="B30" s="12" t="inlineStr">
        <is>
          <t>MN</t>
        </is>
      </c>
      <c r="C30" t="inlineStr">
        <is>
          <t>All</t>
        </is>
      </c>
      <c r="D30" s="11" t="inlineStr">
        <is>
          <t>Partial</t>
        </is>
      </c>
      <c r="E30" s="11" t="n">
        <v>20</v>
      </c>
      <c r="F30" s="11" t="inlineStr">
        <is>
          <t>Conforms</t>
        </is>
      </c>
      <c r="G30" s="11" t="inlineStr">
        <is>
          <t>Federal</t>
        </is>
      </c>
      <c r="H30" s="11" t="inlineStr">
        <is>
          <t>Federal</t>
        </is>
      </c>
      <c r="I30" s="11" t="inlineStr">
        <is>
          <t>Fixed-date</t>
        </is>
      </c>
      <c r="J30" s="13" t="n">
        <v>46143</v>
      </c>
      <c r="K30" s="14" t="inlineStr">
        <is>
          <t>Add back 80% of bonus; subtract 20% of the add-back per year over the next 5 years</t>
        </is>
      </c>
      <c r="L30" s="11" t="n">
        <v>5</v>
      </c>
      <c r="M30" s="14" t="inlineStr">
        <is>
          <t>HF2438 (2026) retroactively conformed to OBBBA 100% bonus &amp; $2.5M §179; year-1 net bonus ~20%. Pre-HF2438 filers may need to amend.</t>
        </is>
      </c>
      <c r="N30" s="14" t="inlineStr">
        <is>
          <t>MN DOR bonus-depreciation page; HF 2438</t>
        </is>
      </c>
      <c r="O30" s="13" t="n">
        <v>46213</v>
      </c>
    </row>
    <row r="31">
      <c r="A31" s="11" t="inlineStr">
        <is>
          <t>Mississippi</t>
        </is>
      </c>
      <c r="B31" s="12" t="inlineStr">
        <is>
          <t>MS</t>
        </is>
      </c>
      <c r="C31" t="inlineStr">
        <is>
          <t>All</t>
        </is>
      </c>
      <c r="D31" s="11" t="inlineStr">
        <is>
          <t>Conforms</t>
        </is>
      </c>
      <c r="E31" s="11" t="n">
        <v>100</v>
      </c>
      <c r="F31" s="11" t="inlineStr">
        <is>
          <t>Conforms</t>
        </is>
      </c>
      <c r="G31" s="11" t="inlineStr">
        <is>
          <t>Federal</t>
        </is>
      </c>
      <c r="H31" s="11" t="inlineStr">
        <is>
          <t>Federal</t>
        </is>
      </c>
      <c r="I31" s="11" t="inlineStr">
        <is>
          <t>Mixed (own bonus rule)</t>
        </is>
      </c>
      <c r="J31" s="13" t="n"/>
      <c r="K31" s="14" t="inlineStr">
        <is>
          <t>100% yr-1 expensing, no add-back (property placed in service after 12/31/2022); may elect MACRS instead</t>
        </is>
      </c>
      <c r="L31" s="11" t="n">
        <v>1</v>
      </c>
      <c r="M31" s="14" t="inlineStr">
        <is>
          <t>HB 1733 (2023): MS grants its OWN permanent 100% bonus regardless of federal — no add-back for post-2022 property. §179 conforms 'for that year' → OBBBA $2.5M flows through. (Old MS decouple/add-back guidance is stale.)</t>
        </is>
      </c>
      <c r="N31" s="14" t="inlineStr">
        <is>
          <t>Miss. Code §27-7-17; HB 1733; MS DOR FAQ</t>
        </is>
      </c>
      <c r="O31" s="13" t="n">
        <v>46213</v>
      </c>
    </row>
    <row r="32">
      <c r="A32" s="11" t="inlineStr">
        <is>
          <t>Missouri</t>
        </is>
      </c>
      <c r="B32" s="12" t="inlineStr">
        <is>
          <t>MO</t>
        </is>
      </c>
      <c r="C32" t="inlineStr">
        <is>
          <t>All</t>
        </is>
      </c>
      <c r="D32" s="11" t="inlineStr">
        <is>
          <t>Conforms</t>
        </is>
      </c>
      <c r="E32" s="11" t="n">
        <v>100</v>
      </c>
      <c r="F32" s="11" t="inlineStr">
        <is>
          <t>Conforms</t>
        </is>
      </c>
      <c r="G32" s="11" t="inlineStr">
        <is>
          <t>Federal</t>
        </is>
      </c>
      <c r="H32" s="11" t="inlineStr">
        <is>
          <t>Federal</t>
        </is>
      </c>
      <c r="I32" s="11" t="inlineStr">
        <is>
          <t>Rolling</t>
        </is>
      </c>
      <c r="J32" s="13" t="n"/>
      <c r="K32" s="14" t="inlineStr">
        <is>
          <t>None for current-year property (federal flows through); only the closed 2002–2003 bonus-window item remains</t>
        </is>
      </c>
      <c r="L32" s="11" t="n">
        <v>1</v>
      </c>
      <c r="M32" s="14" t="inlineStr">
        <is>
          <t>Rolling conformity adopts OBBBA 100% bonus + $2.5M/$4M §179. Only decoupling is the closed 2002–2003 window (irrelevant to TY2025).</t>
        </is>
      </c>
      <c r="N32" s="14" t="inlineStr">
        <is>
          <t>RSMo 143.091 &amp; 143.121; 2025 MO-A</t>
        </is>
      </c>
      <c r="O32" s="13" t="n">
        <v>46213</v>
      </c>
    </row>
    <row r="33">
      <c r="A33" s="11" t="inlineStr">
        <is>
          <t>Montana</t>
        </is>
      </c>
      <c r="B33" s="12" t="inlineStr">
        <is>
          <t>MT</t>
        </is>
      </c>
      <c r="C33" t="inlineStr">
        <is>
          <t>All</t>
        </is>
      </c>
      <c r="D33" s="11" t="inlineStr">
        <is>
          <t>Conforms</t>
        </is>
      </c>
      <c r="E33" s="11" t="n">
        <v>100</v>
      </c>
      <c r="F33" s="11" t="inlineStr">
        <is>
          <t>Conforms</t>
        </is>
      </c>
      <c r="G33" s="11" t="inlineStr">
        <is>
          <t>Federal</t>
        </is>
      </c>
      <c r="H33" s="11" t="inlineStr">
        <is>
          <t>Federal</t>
        </is>
      </c>
      <c r="I33" s="11" t="inlineStr">
        <is>
          <t>Rolling</t>
        </is>
      </c>
      <c r="J33" s="13" t="n"/>
      <c r="K33" s="14" t="n"/>
      <c r="L33" s="11" t="n">
        <v>1</v>
      </c>
      <c r="M33" s="14" t="inlineStr">
        <is>
          <t>Rolling conformity (SB 399, federal-taxable-income base) adopts OBBBA. No bonus/§179 decoupling. (Stale aggregators claiming MT decouples are wrong.)</t>
        </is>
      </c>
      <c r="N33" s="14" t="inlineStr">
        <is>
          <t>MCA 15-30-2120 &amp; 15-31-114; MT DOR</t>
        </is>
      </c>
      <c r="O33" s="13" t="n">
        <v>46213</v>
      </c>
    </row>
    <row r="34">
      <c r="A34" s="11" t="inlineStr">
        <is>
          <t>Nebraska</t>
        </is>
      </c>
      <c r="B34" s="12" t="inlineStr">
        <is>
          <t>NE</t>
        </is>
      </c>
      <c r="C34" t="inlineStr">
        <is>
          <t>All</t>
        </is>
      </c>
      <c r="D34" s="11" t="inlineStr">
        <is>
          <t>Conforms</t>
        </is>
      </c>
      <c r="E34" s="11" t="n">
        <v>100</v>
      </c>
      <c r="F34" s="11" t="inlineStr">
        <is>
          <t>Conforms</t>
        </is>
      </c>
      <c r="G34" s="11" t="inlineStr">
        <is>
          <t>Federal</t>
        </is>
      </c>
      <c r="H34" s="11" t="inlineStr">
        <is>
          <t>Federal</t>
        </is>
      </c>
      <c r="I34" s="11" t="inlineStr">
        <is>
          <t>Rolling</t>
        </is>
      </c>
      <c r="J34" s="13" t="n"/>
      <c r="K34" s="14" t="n"/>
      <c r="L34" s="11" t="n">
        <v>1</v>
      </c>
      <c r="M34" s="14" t="inlineStr">
        <is>
          <t>Rolling conformity adopts OBBBA 100% bonus + $2.5M/$4M §179. A separate NE 60/40 state expensing election begins TY2026 (not TY2025).</t>
        </is>
      </c>
      <c r="N34" s="14" t="inlineStr">
        <is>
          <t>NE DOR OBBBA report; Neb. Rev. Stat. §77-2716</t>
        </is>
      </c>
      <c r="O34" s="13" t="n">
        <v>46213</v>
      </c>
    </row>
    <row r="35">
      <c r="A35" s="11" t="inlineStr">
        <is>
          <t>Nevada</t>
        </is>
      </c>
      <c r="B35" s="12" t="inlineStr">
        <is>
          <t>NV</t>
        </is>
      </c>
      <c r="C35" t="inlineStr">
        <is>
          <t>—</t>
        </is>
      </c>
      <c r="D35" s="11" t="inlineStr">
        <is>
          <t>No state income tax</t>
        </is>
      </c>
      <c r="E35" s="11" t="n"/>
      <c r="F35" s="11" t="inlineStr">
        <is>
          <t>No state income tax</t>
        </is>
      </c>
      <c r="G35" s="11" t="n"/>
      <c r="H35" s="11" t="n"/>
      <c r="I35" s="11" t="inlineStr">
        <is>
          <t>n/a (Commerce/MBT)</t>
        </is>
      </c>
      <c r="J35" s="13" t="n"/>
      <c r="K35" s="14" t="n"/>
      <c r="L35" s="11" t="n">
        <v>8</v>
      </c>
      <c r="M35" s="14" t="inlineStr">
        <is>
          <t>No corporate or personal income tax. Commerce Tax (gross receipts) &amp; Modified Business Tax (payroll) have no depreciation deduction.</t>
        </is>
      </c>
      <c r="N35" s="14" t="inlineStr">
        <is>
          <t>NV Dept. of Taxation; NRS 363C</t>
        </is>
      </c>
      <c r="O35" s="13" t="n">
        <v>46213</v>
      </c>
    </row>
    <row r="36">
      <c r="A36" s="11" t="inlineStr">
        <is>
          <t>New Hampshire</t>
        </is>
      </c>
      <c r="B36" s="12" t="inlineStr">
        <is>
          <t>NH</t>
        </is>
      </c>
      <c r="C36" t="inlineStr">
        <is>
          <t>All</t>
        </is>
      </c>
      <c r="D36" s="11" t="inlineStr">
        <is>
          <t>Decouples</t>
        </is>
      </c>
      <c r="E36" s="11" t="n">
        <v>0</v>
      </c>
      <c r="F36" s="11" t="inlineStr">
        <is>
          <t>Partial</t>
        </is>
      </c>
      <c r="G36" s="15" t="n">
        <v>500000</v>
      </c>
      <c r="H36" s="11" t="n"/>
      <c r="I36" s="11" t="inlineStr">
        <is>
          <t>Fixed-date</t>
        </is>
      </c>
      <c r="J36" s="13" t="n">
        <v>43465</v>
      </c>
      <c r="K36" s="14" t="inlineStr">
        <is>
          <t>Add back federal bonus; recompute regular §167/§168 depreciation on NH basis over life</t>
        </is>
      </c>
      <c r="L36" s="11" t="n">
        <v>9</v>
      </c>
      <c r="M36" s="14" t="inlineStr">
        <is>
          <t>Business Profits Tax only (no wage income tax). §168(k) decoupled; §179 cap $500k (HB 1536 increase to $1M FAILED). Fixed IRC 12/31/2018 → OBBBA no effect.</t>
        </is>
      </c>
      <c r="N36" s="14" t="inlineStr">
        <is>
          <t>NH RSA 77-A:3-a &amp; 3-b; 2024 NH-1120 instr.</t>
        </is>
      </c>
      <c r="O36" s="13" t="n">
        <v>46213</v>
      </c>
    </row>
    <row r="37">
      <c r="A37" s="11" t="inlineStr">
        <is>
          <t>New Jersey</t>
        </is>
      </c>
      <c r="B37" s="12" t="inlineStr">
        <is>
          <t>NJ</t>
        </is>
      </c>
      <c r="C37" t="inlineStr">
        <is>
          <t>All</t>
        </is>
      </c>
      <c r="D37" s="11" t="inlineStr">
        <is>
          <t>Decouples</t>
        </is>
      </c>
      <c r="E37" s="11" t="n">
        <v>0</v>
      </c>
      <c r="F37" s="11" t="inlineStr">
        <is>
          <t>Partial</t>
        </is>
      </c>
      <c r="G37" s="15" t="n">
        <v>25000</v>
      </c>
      <c r="H37" s="15" t="n">
        <v>200000</v>
      </c>
      <c r="I37" s="11" t="inlineStr">
        <is>
          <t>Selective</t>
        </is>
      </c>
      <c r="J37" s="13" t="n"/>
      <c r="K37" s="14" t="inlineStr">
        <is>
          <t>Add back federal bonus &amp; §179 over $25k; recover via NJ depreciation on higher basis over life</t>
        </is>
      </c>
      <c r="L37" s="11" t="n">
        <v>3</v>
      </c>
      <c r="M37" s="14" t="inlineStr">
        <is>
          <t>CBT &amp; GIT both cap §179 at $25k. CBT rolling-with-decoupling; GIT fixed to 12/31/2002. OBBBA bonus fully added back.</t>
        </is>
      </c>
      <c r="N37" s="14" t="inlineStr">
        <is>
          <t>NJ CBT-100S Sch S; GIT-DEP; nj.gov/decouples2</t>
        </is>
      </c>
      <c r="O37" s="13" t="n">
        <v>46213</v>
      </c>
    </row>
    <row r="38">
      <c r="A38" s="11" t="inlineStr">
        <is>
          <t>New Mexico</t>
        </is>
      </c>
      <c r="B38" s="12" t="inlineStr">
        <is>
          <t>NM</t>
        </is>
      </c>
      <c r="C38" t="inlineStr">
        <is>
          <t>All</t>
        </is>
      </c>
      <c r="D38" s="11" t="inlineStr">
        <is>
          <t>Conforms</t>
        </is>
      </c>
      <c r="E38" s="11" t="n">
        <v>100</v>
      </c>
      <c r="F38" s="11" t="inlineStr">
        <is>
          <t>Conforms</t>
        </is>
      </c>
      <c r="G38" s="11" t="inlineStr">
        <is>
          <t>Federal</t>
        </is>
      </c>
      <c r="H38" s="11" t="inlineStr">
        <is>
          <t>Federal</t>
        </is>
      </c>
      <c r="I38" s="11" t="inlineStr">
        <is>
          <t>Rolling</t>
        </is>
      </c>
      <c r="J38" s="13" t="n"/>
      <c r="K38" s="14" t="n"/>
      <c r="L38" s="11" t="n">
        <v>1</v>
      </c>
      <c r="M38" s="14" t="inlineStr">
        <is>
          <t>Rolling conformity adopts OBBBA 100% bonus + $2.5M §179 for TY2025. SB 151 decoupling (§168(k)/(n)) applies only TY2027+, not TY2025.</t>
        </is>
      </c>
      <c r="N38" s="14" t="inlineStr">
        <is>
          <t>NMSA §7-2A &amp; §7-2; SB 151; RSM</t>
        </is>
      </c>
      <c r="O38" s="13" t="n">
        <v>46213</v>
      </c>
    </row>
    <row r="39">
      <c r="A39" s="11" t="inlineStr">
        <is>
          <t>New York</t>
        </is>
      </c>
      <c r="B39" s="12" t="inlineStr">
        <is>
          <t>NY</t>
        </is>
      </c>
      <c r="C39" t="inlineStr">
        <is>
          <t>All</t>
        </is>
      </c>
      <c r="D39" s="11" t="inlineStr">
        <is>
          <t>Decouples</t>
        </is>
      </c>
      <c r="E39" s="11" t="n">
        <v>0</v>
      </c>
      <c r="F39" s="11" t="inlineStr">
        <is>
          <t>Conforms</t>
        </is>
      </c>
      <c r="G39" s="11" t="inlineStr">
        <is>
          <t>Federal</t>
        </is>
      </c>
      <c r="H39" s="11" t="inlineStr">
        <is>
          <t>Federal</t>
        </is>
      </c>
      <c r="I39" s="11" t="inlineStr">
        <is>
          <t>Rolling</t>
        </is>
      </c>
      <c r="J39" s="13" t="n"/>
      <c r="K39" s="14" t="inlineStr">
        <is>
          <t>Add back federal bonus (CT-399→CT-225 A-507); subtract NY depreciation w/o bonus over life (S-507)</t>
        </is>
      </c>
      <c r="L39" s="11" t="n">
        <v>6</v>
      </c>
      <c r="M39" s="14" t="inlineStr">
        <is>
          <t>§179 conforms to FEDERAL ($2.5M) via rolling conformity — NOT $500k (stale). SUV §179 add-back. §168(n) decoupled for TY2025.</t>
        </is>
      </c>
      <c r="N39" s="14" t="inlineStr">
        <is>
          <t>NY Notice N-26-1; CT-225/CT-399 instr.</t>
        </is>
      </c>
      <c r="O39" s="13" t="n">
        <v>46213</v>
      </c>
    </row>
    <row r="40">
      <c r="A40" s="11" t="inlineStr">
        <is>
          <t>North Carolina</t>
        </is>
      </c>
      <c r="B40" s="12" t="inlineStr">
        <is>
          <t>NC</t>
        </is>
      </c>
      <c r="C40" t="inlineStr">
        <is>
          <t>All</t>
        </is>
      </c>
      <c r="D40" s="11" t="inlineStr">
        <is>
          <t>Partial</t>
        </is>
      </c>
      <c r="E40" s="11" t="n">
        <v>15</v>
      </c>
      <c r="F40" s="11" t="inlineStr">
        <is>
          <t>Partial</t>
        </is>
      </c>
      <c r="G40" s="15" t="n">
        <v>25000</v>
      </c>
      <c r="H40" s="15" t="n">
        <v>200000</v>
      </c>
      <c r="I40" s="11" t="inlineStr">
        <is>
          <t>Fixed-date</t>
        </is>
      </c>
      <c r="J40" s="13" t="n">
        <v>44927</v>
      </c>
      <c r="K40" s="14" t="inlineStr">
        <is>
          <t>Add back 85% of bonus &amp; of §179 excess over $25k; deduct 20%/yr over next 5 years (starting next year)</t>
        </is>
      </c>
      <c r="L40" s="11" t="n">
        <v>10</v>
      </c>
      <c r="M40" s="14" t="inlineStr">
        <is>
          <t>Does NOT adopt OBBBA (conformity fixed 1/1/2023) — 85% add-back applies regardless of federal rate. §179 cap $25k / $200k phase-out.</t>
        </is>
      </c>
      <c r="N40" s="14" t="inlineStr">
        <is>
          <t>NCDOR TY2025 Q&amp;A; N.C.G.S. §105-130.5B</t>
        </is>
      </c>
      <c r="O40" s="13" t="n">
        <v>46213</v>
      </c>
    </row>
    <row r="41">
      <c r="A41" s="11" t="inlineStr">
        <is>
          <t>North Dakota</t>
        </is>
      </c>
      <c r="B41" s="12" t="inlineStr">
        <is>
          <t>ND</t>
        </is>
      </c>
      <c r="C41" t="inlineStr">
        <is>
          <t>All</t>
        </is>
      </c>
      <c r="D41" s="11" t="inlineStr">
        <is>
          <t>Conforms</t>
        </is>
      </c>
      <c r="E41" s="11" t="n">
        <v>100</v>
      </c>
      <c r="F41" s="11" t="inlineStr">
        <is>
          <t>Conforms</t>
        </is>
      </c>
      <c r="G41" s="11" t="inlineStr">
        <is>
          <t>Federal</t>
        </is>
      </c>
      <c r="H41" s="11" t="inlineStr">
        <is>
          <t>Federal</t>
        </is>
      </c>
      <c r="I41" s="11" t="inlineStr">
        <is>
          <t>Rolling</t>
        </is>
      </c>
      <c r="J41" s="13" t="n"/>
      <c r="K41" s="14" t="n"/>
      <c r="L41" s="11" t="n">
        <v>1</v>
      </c>
      <c r="M41" s="14" t="inlineStr">
        <is>
          <t>Rolling conformity adopts OBBBA 100% bonus + $2.5M/$4M §179. No depreciation add-back.</t>
        </is>
      </c>
      <c r="N41" s="14" t="inlineStr">
        <is>
          <t>ND Office of State Tax Commissioner; N.D.C.C. §57-38</t>
        </is>
      </c>
      <c r="O41" s="13" t="n">
        <v>46213</v>
      </c>
    </row>
    <row r="42">
      <c r="A42" s="11" t="inlineStr">
        <is>
          <t>Ohio</t>
        </is>
      </c>
      <c r="B42" s="12" t="inlineStr">
        <is>
          <t>OH</t>
        </is>
      </c>
      <c r="C42" t="inlineStr">
        <is>
          <t>Individual/PTE only (corp = CAT)</t>
        </is>
      </c>
      <c r="D42" s="11" t="inlineStr">
        <is>
          <t>Partial</t>
        </is>
      </c>
      <c r="E42" s="11" t="n">
        <v>16.67</v>
      </c>
      <c r="F42" s="11" t="inlineStr">
        <is>
          <t>Partial</t>
        </is>
      </c>
      <c r="G42" s="15" t="n">
        <v>25000</v>
      </c>
      <c r="H42" s="11" t="n">
        <v>200000</v>
      </c>
      <c r="I42" s="11" t="inlineStr">
        <is>
          <t>Rolling</t>
        </is>
      </c>
      <c r="J42" s="13" t="n"/>
      <c r="K42" s="14" t="inlineStr">
        <is>
          <t>Add back 5/6 of bonus &amp; of §179 over $25k; deduct 1/5 of the add-back per year over next 5 years</t>
        </is>
      </c>
      <c r="L42" s="11" t="n">
        <v>10</v>
      </c>
      <c r="M42" s="14" t="inlineStr">
        <is>
          <t>Individual / pass-through income tax only (corporate = CAT gross-receipts, no depreciation). Standard 5/6 add-back (2/3 or 6/6 in some cases). $25k = §179 add-back exemption, not a hard cap. §179 is pegged to the Code as it existed 12/31/2002 — phase-out is the 12/31/2002 baseline $200,000 investment limit, NOT the federal phaseout.</t>
        </is>
      </c>
      <c r="N42" s="14" t="inlineStr">
        <is>
          <t>Ohio R.C. §5747.01(A)(17)(e)(iii); 2025 IT1040 booklet</t>
        </is>
      </c>
      <c r="O42" s="13" t="n">
        <v>46213</v>
      </c>
    </row>
    <row r="43">
      <c r="A43" s="11" t="inlineStr">
        <is>
          <t>Oklahoma</t>
        </is>
      </c>
      <c r="B43" s="12" t="inlineStr">
        <is>
          <t>OK</t>
        </is>
      </c>
      <c r="C43" t="inlineStr">
        <is>
          <t>All</t>
        </is>
      </c>
      <c r="D43" s="11" t="inlineStr">
        <is>
          <t>Conforms</t>
        </is>
      </c>
      <c r="E43" s="11" t="n">
        <v>100</v>
      </c>
      <c r="F43" s="11" t="inlineStr">
        <is>
          <t>Conforms</t>
        </is>
      </c>
      <c r="G43" s="11" t="inlineStr">
        <is>
          <t>Federal</t>
        </is>
      </c>
      <c r="H43" s="11" t="inlineStr">
        <is>
          <t>Federal</t>
        </is>
      </c>
      <c r="I43" s="11" t="inlineStr">
        <is>
          <t>Rolling</t>
        </is>
      </c>
      <c r="J43" s="13" t="n"/>
      <c r="K43" s="14" t="inlineStr">
        <is>
          <t>If electing OK §2358.6A 100% expensing, add back federal depreciation on that property then deduct 100% in yr1</t>
        </is>
      </c>
      <c r="L43" s="11" t="n">
        <v>1</v>
      </c>
      <c r="M43" s="14" t="inlineStr">
        <is>
          <t>OK grants its OWN permanent 100% expensing (§2358.6A, since 2022) via a state election + federal add-back; §179 conforms federal. Result conforms for TY2025.</t>
        </is>
      </c>
      <c r="N43" s="14" t="inlineStr">
        <is>
          <t>68 O.S. §2358.6A &amp; §2353; OAC 710:50-21-5</t>
        </is>
      </c>
      <c r="O43" s="13" t="n">
        <v>46213</v>
      </c>
    </row>
    <row r="44">
      <c r="A44" s="11" t="inlineStr">
        <is>
          <t>Oregon</t>
        </is>
      </c>
      <c r="B44" s="12" t="inlineStr">
        <is>
          <t>OR</t>
        </is>
      </c>
      <c r="C44" t="inlineStr">
        <is>
          <t>All</t>
        </is>
      </c>
      <c r="D44" s="11" t="inlineStr">
        <is>
          <t>Conforms</t>
        </is>
      </c>
      <c r="E44" s="11" t="n">
        <v>100</v>
      </c>
      <c r="F44" s="11" t="inlineStr">
        <is>
          <t>Conforms</t>
        </is>
      </c>
      <c r="G44" s="11" t="inlineStr">
        <is>
          <t>Federal</t>
        </is>
      </c>
      <c r="H44" s="11" t="inlineStr">
        <is>
          <t>Federal</t>
        </is>
      </c>
      <c r="I44" s="11" t="inlineStr">
        <is>
          <t>Rolling</t>
        </is>
      </c>
      <c r="J44" s="13" t="n"/>
      <c r="K44" s="14" t="inlineStr">
        <is>
          <t>None for TY2025 — federal treatment flows through for ALL entity types</t>
        </is>
      </c>
      <c r="L44" s="11" t="n">
        <v>1</v>
      </c>
      <c r="M44" s="14" t="inlineStr">
        <is>
          <t>NO entity split needed for TY2025 — both C-corps AND individuals/pass-throughs conform to OBBBA 100% bonus + $2.5M §179 (rolling tie to the taxable-income definition). SB 1507 decouples §168(k) bonus for ALL entities beginning TY2026 (bonus only) — plan 2026 acquisitions accordingly.</t>
        </is>
      </c>
      <c r="N44" s="14" t="inlineStr">
        <is>
          <t>OR DOR 2025 Pub OR-17 (rev. 01-29-26); SB 1507</t>
        </is>
      </c>
      <c r="O44" s="13" t="n">
        <v>46213</v>
      </c>
    </row>
    <row r="45">
      <c r="A45" s="11" t="inlineStr">
        <is>
          <t>Pennsylvania</t>
        </is>
      </c>
      <c r="B45" s="12" t="inlineStr">
        <is>
          <t>PA</t>
        </is>
      </c>
      <c r="C45" t="inlineStr">
        <is>
          <t>All</t>
        </is>
      </c>
      <c r="D45" s="11" t="inlineStr">
        <is>
          <t>Decouples</t>
        </is>
      </c>
      <c r="E45" s="11" t="n">
        <v>0</v>
      </c>
      <c r="F45" s="11" t="inlineStr">
        <is>
          <t>Conforms</t>
        </is>
      </c>
      <c r="G45" s="11" t="inlineStr">
        <is>
          <t>Federal</t>
        </is>
      </c>
      <c r="H45" s="11" t="inlineStr">
        <is>
          <t>Federal</t>
        </is>
      </c>
      <c r="I45" s="11" t="inlineStr">
        <is>
          <t>Selective</t>
        </is>
      </c>
      <c r="J45" s="13" t="n"/>
      <c r="K45" s="14" t="inlineStr">
        <is>
          <t>Add back 100% federal bonus; deduct regular MACRS (Sch C-8 L4B); unrecovered balance deducted at disposition</t>
        </is>
      </c>
      <c r="L45" s="11" t="n">
        <v>6</v>
      </c>
      <c r="M45" s="14" t="inlineStr">
        <is>
          <t>§179 conforms to FEDERAL for property placed in service on/after 1/1/2023 — NOT $25k (pre-2023, stale). CNIT mechanism.</t>
        </is>
      </c>
      <c r="N45" s="14" t="inlineStr">
        <is>
          <t>PA Corp Tax Bulletin 2018-03; PIT Bulletin 2023-02</t>
        </is>
      </c>
      <c r="O45" s="13" t="n">
        <v>46213</v>
      </c>
    </row>
    <row r="46">
      <c r="A46" s="11" t="inlineStr">
        <is>
          <t>Rhode Island</t>
        </is>
      </c>
      <c r="B46" s="12" t="inlineStr">
        <is>
          <t>RI</t>
        </is>
      </c>
      <c r="C46" t="inlineStr">
        <is>
          <t>All</t>
        </is>
      </c>
      <c r="D46" s="11" t="inlineStr">
        <is>
          <t>Decouples</t>
        </is>
      </c>
      <c r="E46" s="11" t="n">
        <v>0</v>
      </c>
      <c r="F46" s="11" t="inlineStr">
        <is>
          <t>Partial</t>
        </is>
      </c>
      <c r="G46" s="15" t="n">
        <v>1250000</v>
      </c>
      <c r="H46" s="15" t="n">
        <v>3130000</v>
      </c>
      <c r="I46" s="11" t="inlineStr">
        <is>
          <t>Rolling w/ decouple</t>
        </is>
      </c>
      <c r="J46" s="13" t="n"/>
      <c r="K46" s="14" t="inlineStr">
        <is>
          <t>Bonus: full add-back, recover via regular MACRS over life + basis adj. §179: add back only the OBBBA increase over the pre-OBBBA federal figures (Sch HR1). NOTE: the '20%/yr over 5' recovery belongs to §174A R&amp;E, NOT §179.</t>
        </is>
      </c>
      <c r="L46" s="11" t="n">
        <v>2</v>
      </c>
      <c r="M46" s="14" t="inlineStr">
        <is>
          <t>No single stated RI §179 cap — RIGL §44-61-1.1 pegs §179 to the federal sum and adds back only the OBBBA increase; year-1 result ≈ pre-OBBBA $1.25M/$3.13M (cap cells kept numeric so the Summary math computes the year-1 allowed amount). Two decoupling regimes: longstanding §44-61 bonus add-back AND FY2026 decoupling from the OBBBA §179 increase.</t>
        </is>
      </c>
      <c r="N46" s="14" t="inlineStr">
        <is>
          <t>RI ADV 2025-20; RIGL §44-61-1.1</t>
        </is>
      </c>
      <c r="O46" s="13" t="n">
        <v>46213</v>
      </c>
    </row>
    <row r="47">
      <c r="A47" s="11" t="inlineStr">
        <is>
          <t>South Carolina</t>
        </is>
      </c>
      <c r="B47" s="12" t="inlineStr">
        <is>
          <t>SC</t>
        </is>
      </c>
      <c r="C47" t="inlineStr">
        <is>
          <t>All</t>
        </is>
      </c>
      <c r="D47" s="11" t="inlineStr">
        <is>
          <t>Decouples</t>
        </is>
      </c>
      <c r="E47" s="11" t="n">
        <v>0</v>
      </c>
      <c r="F47" s="11" t="inlineStr">
        <is>
          <t>Partial</t>
        </is>
      </c>
      <c r="G47" s="15" t="n">
        <v>1250000</v>
      </c>
      <c r="H47" s="15" t="n">
        <v>3130000</v>
      </c>
      <c r="I47" s="11" t="inlineStr">
        <is>
          <t>Fixed-date</t>
        </is>
      </c>
      <c r="J47" s="13" t="n">
        <v>45657</v>
      </c>
      <c r="K47" s="14" t="inlineStr">
        <is>
          <t>Add back bonus in yr1; subtract recomputed non-bonus depreciation over asset life. §179 over cap recovered as MACRS</t>
        </is>
      </c>
      <c r="L47" s="11" t="n">
        <v>2</v>
      </c>
      <c r="M47" s="14" t="inlineStr">
        <is>
          <t>Fixed IRC 12/31/2024 → does NOT adopt OBBBA. Bonus decoupled (§12-6-50(4)). §179 = pre-OBBBA $1.25M/$3.13M (rejects OBBBA $2.5M increase). WATCH: H.5167 (pending, House Ways &amp; Means) would move §12-6-40 to IRC 12/31/2025 and flip SC §179 to $2.5M/$4M RETROACTIVE for TY2025; companion H.3368 failed on the Senate floor 2026-03-31. If enacted this row changes overnight — re-check the SC docket before filing-season reliance.</t>
        </is>
      </c>
      <c r="N47" s="14" t="inlineStr">
        <is>
          <t>S.C. Code §12-6-40 &amp; §12-6-50; S.507 (Act 63, 2025) conformity through 12/31/2024; SC DOR Policy Manual 2025. Watch: H.5167 (pending).</t>
        </is>
      </c>
      <c r="O47" s="13" t="n">
        <v>46224</v>
      </c>
    </row>
    <row r="48">
      <c r="A48" s="11" t="inlineStr">
        <is>
          <t>South Dakota</t>
        </is>
      </c>
      <c r="B48" s="12" t="inlineStr">
        <is>
          <t>SD</t>
        </is>
      </c>
      <c r="C48" t="inlineStr">
        <is>
          <t>—</t>
        </is>
      </c>
      <c r="D48" s="11" t="inlineStr">
        <is>
          <t>No state income tax</t>
        </is>
      </c>
      <c r="E48" s="11" t="n"/>
      <c r="F48" s="11" t="inlineStr">
        <is>
          <t>No state income tax</t>
        </is>
      </c>
      <c r="G48" s="11" t="n"/>
      <c r="H48" s="11" t="n"/>
      <c r="I48" s="11" t="inlineStr">
        <is>
          <t>n/a</t>
        </is>
      </c>
      <c r="J48" s="13" t="n"/>
      <c r="K48" s="14" t="n"/>
      <c r="L48" s="11" t="n">
        <v>8</v>
      </c>
      <c r="M48" s="14" t="inlineStr">
        <is>
          <t>No corporate or personal income tax (bank franchise tax on financial institutions only). No depreciation add-back for ordinary businesses.</t>
        </is>
      </c>
      <c r="N48" s="14" t="inlineStr">
        <is>
          <t>SD Dept. of Revenue</t>
        </is>
      </c>
      <c r="O48" s="13" t="n">
        <v>46213</v>
      </c>
    </row>
    <row r="49">
      <c r="A49" s="11" t="inlineStr">
        <is>
          <t>Tennessee</t>
        </is>
      </c>
      <c r="B49" s="12" t="inlineStr">
        <is>
          <t>TN</t>
        </is>
      </c>
      <c r="C49" t="inlineStr">
        <is>
          <t>All</t>
        </is>
      </c>
      <c r="D49" s="11" t="inlineStr">
        <is>
          <t>Partial</t>
        </is>
      </c>
      <c r="E49" s="11" t="n">
        <v>40</v>
      </c>
      <c r="F49" s="11" t="inlineStr">
        <is>
          <t>Conforms</t>
        </is>
      </c>
      <c r="G49" s="11" t="inlineStr">
        <is>
          <t>Federal</t>
        </is>
      </c>
      <c r="H49" s="11" t="inlineStr">
        <is>
          <t>Federal</t>
        </is>
      </c>
      <c r="I49" s="11" t="inlineStr">
        <is>
          <t>Rolling (§179); bonus frozen</t>
        </is>
      </c>
      <c r="J49" s="13" t="n"/>
      <c r="K49" s="14" t="inlineStr">
        <is>
          <t>Add back disallowed bonus (Sch J L3); recover via MACRS (Sch J L16). Bonus % by acquisition year: 2023=80, 2024=60, 2025=40, 2026=20</t>
        </is>
      </c>
      <c r="L49" s="11" t="n">
        <v>5</v>
      </c>
      <c r="M49" s="14" t="inlineStr">
        <is>
          <t>Franchise &amp; Excise tax only (no income tax). Bonus FROZEN at TCJA — does NOT follow OBBBA 100% (commonly mislabeled 'conforms' in third-party charts). QPP gets 0% bonus. §179 follows OBBBA ($2.5M).</t>
        </is>
      </c>
      <c r="N49" s="14" t="inlineStr">
        <is>
          <t>TN DOR Notice 25-36; F&amp;E Tax Manual</t>
        </is>
      </c>
      <c r="O49" s="13" t="n">
        <v>46213</v>
      </c>
    </row>
    <row r="50">
      <c r="A50" s="11" t="inlineStr">
        <is>
          <t>Texas</t>
        </is>
      </c>
      <c r="B50" s="12" t="inlineStr">
        <is>
          <t>TX</t>
        </is>
      </c>
      <c r="C50" t="inlineStr">
        <is>
          <t>All</t>
        </is>
      </c>
      <c r="D50" s="11" t="inlineStr">
        <is>
          <t>Conforms</t>
        </is>
      </c>
      <c r="E50" s="11" t="n">
        <v>100</v>
      </c>
      <c r="F50" s="11" t="inlineStr">
        <is>
          <t>Conforms</t>
        </is>
      </c>
      <c r="G50" s="11" t="inlineStr">
        <is>
          <t>Federal</t>
        </is>
      </c>
      <c r="H50" s="11" t="inlineStr">
        <is>
          <t>Federal</t>
        </is>
      </c>
      <c r="I50" s="11" t="inlineStr">
        <is>
          <t>Policy: current IRC</t>
        </is>
      </c>
      <c r="J50" s="13" t="n"/>
      <c r="K50" s="14" t="inlineStr">
        <is>
          <t>One-time net depreciation adjustment (NDA) for prior 2007-IRC disparities; carries forward</t>
        </is>
      </c>
      <c r="L50" s="11" t="n">
        <v>1</v>
      </c>
      <c r="M50" s="14" t="inlineStr">
        <is>
          <t>Franchise/margin tax, COGS method ONLY (no income tax). Dec 2025 Comptroller policy now conforms to federal bonus (100% OBBBA) &amp; current §179 for TY2025 (2026 report) — reversed old 2007-IRC/$25k limit.</t>
        </is>
      </c>
      <c r="N50" s="14" t="inlineStr">
        <is>
          <t>TX Comptroller release 12/1/2025; COGS FAQ</t>
        </is>
      </c>
      <c r="O50" s="13" t="n">
        <v>46213</v>
      </c>
    </row>
    <row r="51">
      <c r="A51" s="11" t="inlineStr">
        <is>
          <t>Utah</t>
        </is>
      </c>
      <c r="B51" s="12" t="inlineStr">
        <is>
          <t>UT</t>
        </is>
      </c>
      <c r="C51" t="inlineStr">
        <is>
          <t>All</t>
        </is>
      </c>
      <c r="D51" s="11" t="inlineStr">
        <is>
          <t>Conforms</t>
        </is>
      </c>
      <c r="E51" s="11" t="n">
        <v>100</v>
      </c>
      <c r="F51" s="11" t="inlineStr">
        <is>
          <t>Conforms</t>
        </is>
      </c>
      <c r="G51" s="11" t="inlineStr">
        <is>
          <t>Federal</t>
        </is>
      </c>
      <c r="H51" s="11" t="inlineStr">
        <is>
          <t>Federal</t>
        </is>
      </c>
      <c r="I51" s="11" t="inlineStr">
        <is>
          <t>Rolling</t>
        </is>
      </c>
      <c r="J51" s="13" t="n"/>
      <c r="K51" s="14" t="n"/>
      <c r="L51" s="11" t="n">
        <v>1</v>
      </c>
      <c r="M51" s="14" t="inlineStr">
        <is>
          <t>Rolling conformity adopts OBBBA 100% bonus + $2.5M/$4M §179. No decoupling.</t>
        </is>
      </c>
      <c r="N51" s="14" t="inlineStr">
        <is>
          <t>Utah Code §59-7-101 &amp; §59-10-103</t>
        </is>
      </c>
      <c r="O51" s="13" t="n">
        <v>46213</v>
      </c>
    </row>
    <row r="52">
      <c r="A52" s="11" t="inlineStr">
        <is>
          <t>Vermont</t>
        </is>
      </c>
      <c r="B52" s="12" t="inlineStr">
        <is>
          <t>VT</t>
        </is>
      </c>
      <c r="C52" t="inlineStr">
        <is>
          <t>All</t>
        </is>
      </c>
      <c r="D52" s="11" t="inlineStr">
        <is>
          <t>Decouples</t>
        </is>
      </c>
      <c r="E52" s="11" t="n">
        <v>0</v>
      </c>
      <c r="F52" s="11" t="inlineStr">
        <is>
          <t>Conforms (UNRESOLVED)</t>
        </is>
      </c>
      <c r="G52" s="11" t="inlineStr">
        <is>
          <t>Federal</t>
        </is>
      </c>
      <c r="H52" s="11" t="inlineStr">
        <is>
          <t>Federal</t>
        </is>
      </c>
      <c r="I52" s="11" t="inlineStr">
        <is>
          <t>Fixed-date</t>
        </is>
      </c>
      <c r="J52" s="13" t="n">
        <v>46022</v>
      </c>
      <c r="K52" s="14" t="inlineStr">
        <is>
          <t>Add back federal bonus; recompute regular VT depreciation over life (BI-471/473); recover over recovery period + disposition</t>
        </is>
      </c>
      <c r="L52" s="11" t="n">
        <v>6</v>
      </c>
      <c r="M52" s="14" t="inlineStr">
        <is>
          <t>§179: OBBBA-amount pickup UNRESOLVED on reachable primary authority — verify before relying. Permanent §168(k) decouple (32 V.S.A. §5811(18)); fixed conformity date 12/31/2025. §168(n) NOT adopted — add back, recover 39-yr straight line. §174A adopted ONLY for small 'eligible taxpayers' (§448(c) gross receipts ≤ $31M); larger businesses decouple. Act 164 (H.933) is a 2026 act.</t>
        </is>
      </c>
      <c r="N52" s="14" t="inlineStr">
        <is>
          <t>VT 2025 Federal Conformity Supplement; 32 V.S.A. §5811(18); Act 164 (H.933)</t>
        </is>
      </c>
      <c r="O52" s="13" t="n">
        <v>46213</v>
      </c>
    </row>
    <row r="53">
      <c r="A53" s="11" t="inlineStr">
        <is>
          <t>Virginia</t>
        </is>
      </c>
      <c r="B53" s="12" t="inlineStr">
        <is>
          <t>VA</t>
        </is>
      </c>
      <c r="C53" t="inlineStr">
        <is>
          <t>All</t>
        </is>
      </c>
      <c r="D53" s="11" t="inlineStr">
        <is>
          <t>Decouples</t>
        </is>
      </c>
      <c r="E53" s="11" t="n">
        <v>0</v>
      </c>
      <c r="F53" s="11" t="inlineStr">
        <is>
          <t>Partial</t>
        </is>
      </c>
      <c r="G53" s="15" t="n">
        <v>1250000</v>
      </c>
      <c r="H53" s="15" t="n">
        <v>3130000</v>
      </c>
      <c r="I53" s="11" t="inlineStr">
        <is>
          <t>Fixed-date</t>
        </is>
      </c>
      <c r="J53" s="13" t="n">
        <v>46022</v>
      </c>
      <c r="K53" s="14" t="inlineStr">
        <is>
          <t>Add back excess federal depreciation; subtract VA depreciation in later years (keep separate VA records)</t>
        </is>
      </c>
      <c r="L53" s="11" t="n">
        <v>2</v>
      </c>
      <c r="M53" s="14" t="inlineStr">
        <is>
          <t>VA prints NO §179 dollar figure — deconforms from the OBBBA increase via a year-1 addition of the federal-over-VA excess plus later subtractions (keep separate VA records); year-1 result ≈ pre-OBBBA $1.25M/$3.13M (cap cells kept numeric so the Summary math computes the year-1 allowed amount). Conformity now FIXED 12/31/2025 (no longer rolling). Bonus &amp; §168(n) also decoupled.</t>
        </is>
      </c>
      <c r="N53" s="14" t="inlineStr">
        <is>
          <t>VA TB 26-1; 2025 Form 500 &amp; 760 instr.; Va. Code §58.1-301</t>
        </is>
      </c>
      <c r="O53" s="13" t="n">
        <v>46213</v>
      </c>
    </row>
    <row r="54">
      <c r="A54" s="11" t="inlineStr">
        <is>
          <t>Washington</t>
        </is>
      </c>
      <c r="B54" s="12" t="inlineStr">
        <is>
          <t>WA</t>
        </is>
      </c>
      <c r="C54" t="inlineStr">
        <is>
          <t>—</t>
        </is>
      </c>
      <c r="D54" s="11" t="inlineStr">
        <is>
          <t>No state income tax</t>
        </is>
      </c>
      <c r="E54" s="11" t="n"/>
      <c r="F54" s="11" t="inlineStr">
        <is>
          <t>No state income tax</t>
        </is>
      </c>
      <c r="G54" s="11" t="n"/>
      <c r="H54" s="11" t="n"/>
      <c r="I54" s="11" t="inlineStr">
        <is>
          <t>n/a (B&amp;O gross receipts)</t>
        </is>
      </c>
      <c r="J54" s="13" t="n"/>
      <c r="K54" s="14" t="n"/>
      <c r="L54" s="11" t="n">
        <v>8</v>
      </c>
      <c r="M54" s="14" t="inlineStr">
        <is>
          <t>No corporate or personal income tax. B&amp;O is a gross-receipts tax with no depreciation deduction — no add-back applies.</t>
        </is>
      </c>
      <c r="N54" s="14" t="inlineStr">
        <is>
          <t>WA DOR (dor.wa.gov)</t>
        </is>
      </c>
      <c r="O54" s="13" t="n">
        <v>46213</v>
      </c>
    </row>
    <row r="55">
      <c r="A55" s="11" t="inlineStr">
        <is>
          <t>West Virginia</t>
        </is>
      </c>
      <c r="B55" s="12" t="inlineStr">
        <is>
          <t>WV</t>
        </is>
      </c>
      <c r="C55" t="inlineStr">
        <is>
          <t>All</t>
        </is>
      </c>
      <c r="D55" s="11" t="inlineStr">
        <is>
          <t>Conforms</t>
        </is>
      </c>
      <c r="E55" s="11" t="n">
        <v>100</v>
      </c>
      <c r="F55" s="11" t="inlineStr">
        <is>
          <t>Conforms</t>
        </is>
      </c>
      <c r="G55" s="11" t="inlineStr">
        <is>
          <t>Federal</t>
        </is>
      </c>
      <c r="H55" s="11" t="inlineStr">
        <is>
          <t>Federal</t>
        </is>
      </c>
      <c r="I55" s="11" t="inlineStr">
        <is>
          <t>Fixed-date</t>
        </is>
      </c>
      <c r="J55" s="13" t="n">
        <v>46022</v>
      </c>
      <c r="K55" s="14" t="inlineStr">
        <is>
          <t>None — WV basis = federal basis (no decoupling)</t>
        </is>
      </c>
      <c r="L55" s="11" t="n">
        <v>1</v>
      </c>
      <c r="M55" s="14" t="inlineStr">
        <is>
          <t>Annually-updated fixed-date conformity (NOT rolling). SB 393 (2026 session) advanced the CNIT date to 12/31/2025 — corporate net income tax only (§11-24-3); individuals/pass-throughs conform via §11-21-9 (separate 2026 bill). Both reach OBBBA 100% bonus + $2.5M §179 for TY2025.</t>
        </is>
      </c>
      <c r="N55" s="14" t="inlineStr">
        <is>
          <t>WV SB 393 (2026); W. Va. Code §11-24-3; §11-21-9</t>
        </is>
      </c>
      <c r="O55" s="13" t="n">
        <v>46213</v>
      </c>
    </row>
    <row r="56">
      <c r="A56" s="11" t="inlineStr">
        <is>
          <t>Wisconsin</t>
        </is>
      </c>
      <c r="B56" s="12" t="inlineStr">
        <is>
          <t>WI</t>
        </is>
      </c>
      <c r="C56" t="inlineStr">
        <is>
          <t>All</t>
        </is>
      </c>
      <c r="D56" s="11" t="inlineStr">
        <is>
          <t>Decouples</t>
        </is>
      </c>
      <c r="E56" s="11" t="n">
        <v>0</v>
      </c>
      <c r="F56" s="11" t="inlineStr">
        <is>
          <t>Conforms</t>
        </is>
      </c>
      <c r="G56" s="11" t="inlineStr">
        <is>
          <t>Federal</t>
        </is>
      </c>
      <c r="H56" s="11" t="inlineStr">
        <is>
          <t>Federal</t>
        </is>
      </c>
      <c r="I56" s="11" t="inlineStr">
        <is>
          <t>Fixed-date (§179 rolling)</t>
        </is>
      </c>
      <c r="J56" s="13" t="n">
        <v>44926</v>
      </c>
      <c r="K56" s="14" t="inlineStr">
        <is>
          <t>Add back federal bonus; subtract WI MACRS (Schedule I) over life; WI-vs-federal basis difference until disposal</t>
        </is>
      </c>
      <c r="L56" s="11" t="n">
        <v>6</v>
      </c>
      <c r="M56" s="14" t="inlineStr">
        <is>
          <t>General conformity date fixed at IRC 12/31/2022 (Wis. Stat. §71.01(6)(n)1. individual / §71.22(4)(n)1. corporate) — this decouples bonus (§168(k)). BUT §179 is ROLLING by statute: Wis. Stat. §71.98(4) ties §179 to the IRC in effect for the placed-in-service year, so §179 = OBBBA $2.5M/$4M for TY2025 with NO state legislative action. 2026 conformity bill SB 859 failed 2026-03-23; the 12/31/2022 general date stands. Bonus remains decoupled under the separate §71.98(3) freeze.</t>
        </is>
      </c>
      <c r="N56" s="14" t="inlineStr">
        <is>
          <t>Wis. Stat. §71.01(6), §71.22(4), §71.98, §71.98(4); WI DOR §179 FAQ; WI 2025 Form 4 &amp; Schedule I instr.</t>
        </is>
      </c>
      <c r="O56" s="13" t="n">
        <v>46224</v>
      </c>
    </row>
    <row r="57">
      <c r="A57" s="11" t="inlineStr">
        <is>
          <t>Wyoming</t>
        </is>
      </c>
      <c r="B57" s="12" t="inlineStr">
        <is>
          <t>WY</t>
        </is>
      </c>
      <c r="C57" t="inlineStr">
        <is>
          <t>—</t>
        </is>
      </c>
      <c r="D57" s="11" t="inlineStr">
        <is>
          <t>No state income tax</t>
        </is>
      </c>
      <c r="E57" s="11" t="n"/>
      <c r="F57" s="11" t="inlineStr">
        <is>
          <t>No state income tax</t>
        </is>
      </c>
      <c r="G57" s="11" t="n"/>
      <c r="H57" s="11" t="n"/>
      <c r="I57" s="11" t="inlineStr">
        <is>
          <t>n/a</t>
        </is>
      </c>
      <c r="J57" s="13" t="n"/>
      <c r="K57" s="14" t="n"/>
      <c r="L57" s="11" t="n">
        <v>8</v>
      </c>
      <c r="M57" s="14" t="inlineStr">
        <is>
          <t>No corporate or personal income tax (and no gross-receipts tax). Federal depreciation has no WY effect.</t>
        </is>
      </c>
      <c r="N57" s="14" t="inlineStr">
        <is>
          <t>WY Dept. of Revenue</t>
        </is>
      </c>
      <c r="O57" s="13" t="n">
        <v>46213</v>
      </c>
    </row>
    <row r="59">
      <c r="A59" s="37" t="inlineStr">
        <is>
          <t>DepreciationPro  ·  www.depreciationpro.com  ·  v1.0 (TY2025)</t>
        </is>
      </c>
    </row>
  </sheetData>
  <mergeCells count="1">
    <mergeCell ref="A1:O1"/>
  </mergeCells>
  <conditionalFormatting sqref="A3:O57">
    <cfRule type="expression" priority="4" dxfId="0">
      <formula>LEFT($D3,9)="Decouples"</formula>
    </cfRule>
    <cfRule type="expression" priority="5" dxfId="1">
      <formula>LEFT($D3,7)="Partial"</formula>
    </cfRule>
    <cfRule type="expression" priority="6" dxfId="2">
      <formula>LEFT($D3,8)="Conforms"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FF3D6BBF"/>
    <outlinePr summaryBelow="1" summaryRight="1"/>
    <pageSetUpPr/>
  </sheetPr>
  <dimension ref="A1:R69"/>
  <sheetViews>
    <sheetView showGridLines="0" workbookViewId="0">
      <pane ySplit="10" topLeftCell="A11" activePane="bottomLeft" state="frozen"/>
      <selection pane="bottomLeft" activeCell="A1" sqref="A1"/>
    </sheetView>
  </sheetViews>
  <sheetFormatPr baseColWidth="8" defaultRowHeight="15"/>
  <cols>
    <col width="11" customWidth="1" min="1" max="1"/>
    <col width="18" customWidth="1" min="2" max="2"/>
    <col width="14" customWidth="1" min="3" max="3"/>
    <col width="12" customWidth="1" min="4" max="4"/>
    <col width="13" customWidth="1" min="5" max="5"/>
    <col width="13" customWidth="1" min="6" max="6"/>
    <col width="11" customWidth="1" min="7" max="7"/>
    <col width="13" customWidth="1" min="8" max="8"/>
    <col width="12" customWidth="1" min="9" max="9"/>
    <col width="13" customWidth="1" min="10" max="10"/>
    <col width="13" customWidth="1" min="11" max="11"/>
    <col width="13" customWidth="1" min="12" max="12"/>
    <col width="13" customWidth="1" min="13" max="13"/>
    <col width="14" customWidth="1" min="14" max="14"/>
    <col width="13" customWidth="1" min="15" max="15"/>
    <col width="14" customWidth="1" min="16" max="16"/>
    <col width="13" customWidth="1" min="17" max="17"/>
    <col width="34" customWidth="1" min="18" max="18"/>
  </cols>
  <sheetData>
    <row r="1">
      <c r="A1" s="38" t="inlineStr">
        <is>
          <t>Multi-State Add-Back — Summary Workpaper (TY2025)</t>
        </is>
      </c>
    </row>
    <row r="2">
      <c r="A2" s="17" t="inlineStr">
        <is>
          <t>Client name:</t>
        </is>
      </c>
      <c r="B2" s="39" t="n"/>
      <c r="C2" s="18" t="n"/>
    </row>
    <row r="3">
      <c r="A3" s="17" t="inlineStr">
        <is>
          <t>Client EIN:</t>
        </is>
      </c>
      <c r="B3" s="39" t="n"/>
      <c r="C3" s="18" t="n"/>
    </row>
    <row r="4">
      <c r="A4" s="17" t="inlineStr">
        <is>
          <t>Tax year:</t>
        </is>
      </c>
      <c r="B4" s="39" t="n"/>
      <c r="C4" s="40" t="n">
        <v>2025</v>
      </c>
    </row>
    <row r="5">
      <c r="A5" s="17" t="inlineStr">
        <is>
          <t>Preparer:</t>
        </is>
      </c>
      <c r="B5" s="39" t="n"/>
      <c r="C5" s="18" t="n"/>
    </row>
    <row r="6">
      <c r="A6" s="17" t="inlineStr">
        <is>
          <t>Date prepared:</t>
        </is>
      </c>
      <c r="B6" s="39" t="n"/>
      <c r="C6" s="18" t="n"/>
    </row>
    <row r="7">
      <c r="A7" s="17" t="inlineStr">
        <is>
          <t>Conformity data as of:</t>
        </is>
      </c>
      <c r="B7" s="39" t="inlineStr">
        <is>
          <t>2026-07-21 (v1.0.2)</t>
        </is>
      </c>
      <c r="C7" s="18" t="n"/>
    </row>
    <row r="8">
      <c r="A8" s="17" t="inlineStr">
        <is>
          <t>Federal taxable income before state mods (optional):</t>
        </is>
      </c>
      <c r="C8" s="18" t="n"/>
    </row>
    <row r="9">
      <c r="A9" s="19" t="inlineStr">
        <is>
          <t>Row 11 below is a worked EXAMPLE (California, verified data). Replace with your client's figures.</t>
        </is>
      </c>
    </row>
    <row r="10" ht="30" customHeight="1">
      <c r="A10" s="36" t="inlineStr">
        <is>
          <t>State code</t>
        </is>
      </c>
      <c r="B10" s="36" t="inlineStr">
        <is>
          <t>State name</t>
        </is>
      </c>
      <c r="C10" s="36" t="inlineStr">
        <is>
          <t>Bonus conformity</t>
        </is>
      </c>
      <c r="D10" s="36" t="inlineStr">
        <is>
          <t>Bonus % allowed</t>
        </is>
      </c>
      <c r="E10" s="36" t="inlineStr">
        <is>
          <t>§179 conformity</t>
        </is>
      </c>
      <c r="F10" s="36" t="inlineStr">
        <is>
          <t>State §179 cap</t>
        </is>
      </c>
      <c r="G10" s="36" t="inlineStr">
        <is>
          <t>Conformity group</t>
        </is>
      </c>
      <c r="H10" s="36" t="inlineStr">
        <is>
          <t>Fed bonus depr</t>
        </is>
      </c>
      <c r="I10" s="36" t="inlineStr">
        <is>
          <t>Fed §179</t>
        </is>
      </c>
      <c r="J10" s="36" t="inlineStr">
        <is>
          <t>Fed other MACRS</t>
        </is>
      </c>
      <c r="K10" s="36" t="inlineStr">
        <is>
          <t>Fed total depr</t>
        </is>
      </c>
      <c r="L10" s="36" t="inlineStr">
        <is>
          <t>State-allow bonus</t>
        </is>
      </c>
      <c r="M10" s="36" t="inlineStr">
        <is>
          <t>State-allow §179</t>
        </is>
      </c>
      <c r="N10" s="36" t="inlineStr">
        <is>
          <t>State other MACRS</t>
        </is>
      </c>
      <c r="O10" s="36" t="inlineStr">
        <is>
          <t>State total depr</t>
        </is>
      </c>
      <c r="P10" s="36" t="inlineStr">
        <is>
          <t>Current-yr modification</t>
        </is>
      </c>
      <c r="Q10" s="36" t="inlineStr">
        <is>
          <t>Prior cumulative bal</t>
        </is>
      </c>
      <c r="R10" s="36" t="inlineStr">
        <is>
          <t>Special rules</t>
        </is>
      </c>
    </row>
    <row r="11">
      <c r="A11" s="40" t="inlineStr">
        <is>
          <t>CA</t>
        </is>
      </c>
      <c r="B11" s="20">
        <f>IFERROR(INDEX('Conformity Matrix'!$A$3:$A$57,MATCH($A11,'Conformity Matrix'!$B$3:$B$57,0)),"")</f>
        <v/>
      </c>
      <c r="C11" s="20">
        <f>IFERROR(INDEX('Conformity Matrix'!$D$3:$D$57,MATCH($A11,'Conformity Matrix'!$B$3:$B$57,0)),"")</f>
        <v/>
      </c>
      <c r="D11" s="20">
        <f>IFERROR(INDEX('Conformity Matrix'!$E$3:$E$57,MATCH($A11,'Conformity Matrix'!$B$3:$B$57,0)),"")</f>
        <v/>
      </c>
      <c r="E11" s="20">
        <f>IFERROR(INDEX('Conformity Matrix'!$F$3:$F$57,MATCH($A11,'Conformity Matrix'!$B$3:$B$57,0)),"")</f>
        <v/>
      </c>
      <c r="F11" s="20">
        <f>IFERROR(INDEX('Conformity Matrix'!$G$3:$G$57,MATCH($A11,'Conformity Matrix'!$B$3:$B$57,0)),"")</f>
        <v/>
      </c>
      <c r="G11" s="20">
        <f>IFERROR(INDEX('Conformity Matrix'!$L$3:$L$57,MATCH($A11,'Conformity Matrix'!$B$3:$B$57,0)),"")</f>
        <v/>
      </c>
      <c r="H11" s="41" t="n">
        <v>100000</v>
      </c>
      <c r="I11" s="41" t="n">
        <v>40000</v>
      </c>
      <c r="J11" s="41" t="n">
        <v>10000</v>
      </c>
      <c r="K11" s="42">
        <f>H11+I11+J11</f>
        <v/>
      </c>
      <c r="L11" s="42">
        <f>IF($D11="",0,H11*($D11/100))</f>
        <v/>
      </c>
      <c r="M11" s="42">
        <f>IF($F11="Federal",I11,IF(ISNUMBER($F11),MIN(I11,$F11),I11))</f>
        <v/>
      </c>
      <c r="N11" s="41" t="n">
        <v>30000</v>
      </c>
      <c r="O11" s="42">
        <f>L11+M11+N11</f>
        <v/>
      </c>
      <c r="P11" s="42">
        <f>K11-O11</f>
        <v/>
      </c>
      <c r="Q11" s="41" t="n">
        <v>0</v>
      </c>
      <c r="R11" s="20">
        <f>IFERROR(INDEX('Conformity Matrix'!$M$3:$M$57,MATCH($A11,'Conformity Matrix'!$B$3:$B$57,0)),"")</f>
        <v/>
      </c>
    </row>
    <row r="12">
      <c r="A12" s="40" t="n"/>
      <c r="B12" s="20">
        <f>IFERROR(INDEX('Conformity Matrix'!$A$3:$A$57,MATCH($A12,'Conformity Matrix'!$B$3:$B$57,0)),"")</f>
        <v/>
      </c>
      <c r="C12" s="20">
        <f>IFERROR(INDEX('Conformity Matrix'!$D$3:$D$57,MATCH($A12,'Conformity Matrix'!$B$3:$B$57,0)),"")</f>
        <v/>
      </c>
      <c r="D12" s="20">
        <f>IFERROR(INDEX('Conformity Matrix'!$E$3:$E$57,MATCH($A12,'Conformity Matrix'!$B$3:$B$57,0)),"")</f>
        <v/>
      </c>
      <c r="E12" s="20">
        <f>IFERROR(INDEX('Conformity Matrix'!$F$3:$F$57,MATCH($A12,'Conformity Matrix'!$B$3:$B$57,0)),"")</f>
        <v/>
      </c>
      <c r="F12" s="20">
        <f>IFERROR(INDEX('Conformity Matrix'!$G$3:$G$57,MATCH($A12,'Conformity Matrix'!$B$3:$B$57,0)),"")</f>
        <v/>
      </c>
      <c r="G12" s="20">
        <f>IFERROR(INDEX('Conformity Matrix'!$L$3:$L$57,MATCH($A12,'Conformity Matrix'!$B$3:$B$57,0)),"")</f>
        <v/>
      </c>
      <c r="H12" s="41" t="n"/>
      <c r="I12" s="41" t="n"/>
      <c r="J12" s="41" t="n"/>
      <c r="K12" s="42">
        <f>H12+I12+J12</f>
        <v/>
      </c>
      <c r="L12" s="42">
        <f>IF($D12="",0,H12*($D12/100))</f>
        <v/>
      </c>
      <c r="M12" s="42">
        <f>IF($F12="Federal",I12,IF(ISNUMBER($F12),MIN(I12,$F12),I12))</f>
        <v/>
      </c>
      <c r="N12" s="41" t="n"/>
      <c r="O12" s="42">
        <f>L12+M12+N12</f>
        <v/>
      </c>
      <c r="P12" s="42">
        <f>K12-O12</f>
        <v/>
      </c>
      <c r="Q12" s="41" t="n"/>
      <c r="R12" s="20">
        <f>IFERROR(INDEX('Conformity Matrix'!$M$3:$M$57,MATCH($A12,'Conformity Matrix'!$B$3:$B$57,0)),"")</f>
        <v/>
      </c>
    </row>
    <row r="13">
      <c r="A13" s="40" t="n"/>
      <c r="B13" s="20">
        <f>IFERROR(INDEX('Conformity Matrix'!$A$3:$A$57,MATCH($A13,'Conformity Matrix'!$B$3:$B$57,0)),"")</f>
        <v/>
      </c>
      <c r="C13" s="20">
        <f>IFERROR(INDEX('Conformity Matrix'!$D$3:$D$57,MATCH($A13,'Conformity Matrix'!$B$3:$B$57,0)),"")</f>
        <v/>
      </c>
      <c r="D13" s="20">
        <f>IFERROR(INDEX('Conformity Matrix'!$E$3:$E$57,MATCH($A13,'Conformity Matrix'!$B$3:$B$57,0)),"")</f>
        <v/>
      </c>
      <c r="E13" s="20">
        <f>IFERROR(INDEX('Conformity Matrix'!$F$3:$F$57,MATCH($A13,'Conformity Matrix'!$B$3:$B$57,0)),"")</f>
        <v/>
      </c>
      <c r="F13" s="20">
        <f>IFERROR(INDEX('Conformity Matrix'!$G$3:$G$57,MATCH($A13,'Conformity Matrix'!$B$3:$B$57,0)),"")</f>
        <v/>
      </c>
      <c r="G13" s="20">
        <f>IFERROR(INDEX('Conformity Matrix'!$L$3:$L$57,MATCH($A13,'Conformity Matrix'!$B$3:$B$57,0)),"")</f>
        <v/>
      </c>
      <c r="H13" s="41" t="n"/>
      <c r="I13" s="41" t="n"/>
      <c r="J13" s="41" t="n"/>
      <c r="K13" s="42">
        <f>H13+I13+J13</f>
        <v/>
      </c>
      <c r="L13" s="42">
        <f>IF($D13="",0,H13*($D13/100))</f>
        <v/>
      </c>
      <c r="M13" s="42">
        <f>IF($F13="Federal",I13,IF(ISNUMBER($F13),MIN(I13,$F13),I13))</f>
        <v/>
      </c>
      <c r="N13" s="41" t="n"/>
      <c r="O13" s="42">
        <f>L13+M13+N13</f>
        <v/>
      </c>
      <c r="P13" s="42">
        <f>K13-O13</f>
        <v/>
      </c>
      <c r="Q13" s="41" t="n"/>
      <c r="R13" s="20">
        <f>IFERROR(INDEX('Conformity Matrix'!$M$3:$M$57,MATCH($A13,'Conformity Matrix'!$B$3:$B$57,0)),"")</f>
        <v/>
      </c>
    </row>
    <row r="14">
      <c r="A14" s="40" t="n"/>
      <c r="B14" s="20">
        <f>IFERROR(INDEX('Conformity Matrix'!$A$3:$A$57,MATCH($A14,'Conformity Matrix'!$B$3:$B$57,0)),"")</f>
        <v/>
      </c>
      <c r="C14" s="20">
        <f>IFERROR(INDEX('Conformity Matrix'!$D$3:$D$57,MATCH($A14,'Conformity Matrix'!$B$3:$B$57,0)),"")</f>
        <v/>
      </c>
      <c r="D14" s="20">
        <f>IFERROR(INDEX('Conformity Matrix'!$E$3:$E$57,MATCH($A14,'Conformity Matrix'!$B$3:$B$57,0)),"")</f>
        <v/>
      </c>
      <c r="E14" s="20">
        <f>IFERROR(INDEX('Conformity Matrix'!$F$3:$F$57,MATCH($A14,'Conformity Matrix'!$B$3:$B$57,0)),"")</f>
        <v/>
      </c>
      <c r="F14" s="20">
        <f>IFERROR(INDEX('Conformity Matrix'!$G$3:$G$57,MATCH($A14,'Conformity Matrix'!$B$3:$B$57,0)),"")</f>
        <v/>
      </c>
      <c r="G14" s="20">
        <f>IFERROR(INDEX('Conformity Matrix'!$L$3:$L$57,MATCH($A14,'Conformity Matrix'!$B$3:$B$57,0)),"")</f>
        <v/>
      </c>
      <c r="H14" s="41" t="n"/>
      <c r="I14" s="41" t="n"/>
      <c r="J14" s="41" t="n"/>
      <c r="K14" s="42">
        <f>H14+I14+J14</f>
        <v/>
      </c>
      <c r="L14" s="42">
        <f>IF($D14="",0,H14*($D14/100))</f>
        <v/>
      </c>
      <c r="M14" s="42">
        <f>IF($F14="Federal",I14,IF(ISNUMBER($F14),MIN(I14,$F14),I14))</f>
        <v/>
      </c>
      <c r="N14" s="41" t="n"/>
      <c r="O14" s="42">
        <f>L14+M14+N14</f>
        <v/>
      </c>
      <c r="P14" s="42">
        <f>K14-O14</f>
        <v/>
      </c>
      <c r="Q14" s="41" t="n"/>
      <c r="R14" s="20">
        <f>IFERROR(INDEX('Conformity Matrix'!$M$3:$M$57,MATCH($A14,'Conformity Matrix'!$B$3:$B$57,0)),"")</f>
        <v/>
      </c>
    </row>
    <row r="15">
      <c r="A15" s="40" t="n"/>
      <c r="B15" s="20">
        <f>IFERROR(INDEX('Conformity Matrix'!$A$3:$A$57,MATCH($A15,'Conformity Matrix'!$B$3:$B$57,0)),"")</f>
        <v/>
      </c>
      <c r="C15" s="20">
        <f>IFERROR(INDEX('Conformity Matrix'!$D$3:$D$57,MATCH($A15,'Conformity Matrix'!$B$3:$B$57,0)),"")</f>
        <v/>
      </c>
      <c r="D15" s="20">
        <f>IFERROR(INDEX('Conformity Matrix'!$E$3:$E$57,MATCH($A15,'Conformity Matrix'!$B$3:$B$57,0)),"")</f>
        <v/>
      </c>
      <c r="E15" s="20">
        <f>IFERROR(INDEX('Conformity Matrix'!$F$3:$F$57,MATCH($A15,'Conformity Matrix'!$B$3:$B$57,0)),"")</f>
        <v/>
      </c>
      <c r="F15" s="20">
        <f>IFERROR(INDEX('Conformity Matrix'!$G$3:$G$57,MATCH($A15,'Conformity Matrix'!$B$3:$B$57,0)),"")</f>
        <v/>
      </c>
      <c r="G15" s="20">
        <f>IFERROR(INDEX('Conformity Matrix'!$L$3:$L$57,MATCH($A15,'Conformity Matrix'!$B$3:$B$57,0)),"")</f>
        <v/>
      </c>
      <c r="H15" s="41" t="n"/>
      <c r="I15" s="41" t="n"/>
      <c r="J15" s="41" t="n"/>
      <c r="K15" s="42">
        <f>H15+I15+J15</f>
        <v/>
      </c>
      <c r="L15" s="42">
        <f>IF($D15="",0,H15*($D15/100))</f>
        <v/>
      </c>
      <c r="M15" s="42">
        <f>IF($F15="Federal",I15,IF(ISNUMBER($F15),MIN(I15,$F15),I15))</f>
        <v/>
      </c>
      <c r="N15" s="41" t="n"/>
      <c r="O15" s="42">
        <f>L15+M15+N15</f>
        <v/>
      </c>
      <c r="P15" s="42">
        <f>K15-O15</f>
        <v/>
      </c>
      <c r="Q15" s="41" t="n"/>
      <c r="R15" s="20">
        <f>IFERROR(INDEX('Conformity Matrix'!$M$3:$M$57,MATCH($A15,'Conformity Matrix'!$B$3:$B$57,0)),"")</f>
        <v/>
      </c>
    </row>
    <row r="16">
      <c r="A16" s="40" t="n"/>
      <c r="B16" s="20">
        <f>IFERROR(INDEX('Conformity Matrix'!$A$3:$A$57,MATCH($A16,'Conformity Matrix'!$B$3:$B$57,0)),"")</f>
        <v/>
      </c>
      <c r="C16" s="20">
        <f>IFERROR(INDEX('Conformity Matrix'!$D$3:$D$57,MATCH($A16,'Conformity Matrix'!$B$3:$B$57,0)),"")</f>
        <v/>
      </c>
      <c r="D16" s="20">
        <f>IFERROR(INDEX('Conformity Matrix'!$E$3:$E$57,MATCH($A16,'Conformity Matrix'!$B$3:$B$57,0)),"")</f>
        <v/>
      </c>
      <c r="E16" s="20">
        <f>IFERROR(INDEX('Conformity Matrix'!$F$3:$F$57,MATCH($A16,'Conformity Matrix'!$B$3:$B$57,0)),"")</f>
        <v/>
      </c>
      <c r="F16" s="20">
        <f>IFERROR(INDEX('Conformity Matrix'!$G$3:$G$57,MATCH($A16,'Conformity Matrix'!$B$3:$B$57,0)),"")</f>
        <v/>
      </c>
      <c r="G16" s="20">
        <f>IFERROR(INDEX('Conformity Matrix'!$L$3:$L$57,MATCH($A16,'Conformity Matrix'!$B$3:$B$57,0)),"")</f>
        <v/>
      </c>
      <c r="H16" s="41" t="n"/>
      <c r="I16" s="41" t="n"/>
      <c r="J16" s="41" t="n"/>
      <c r="K16" s="42">
        <f>H16+I16+J16</f>
        <v/>
      </c>
      <c r="L16" s="42">
        <f>IF($D16="",0,H16*($D16/100))</f>
        <v/>
      </c>
      <c r="M16" s="42">
        <f>IF($F16="Federal",I16,IF(ISNUMBER($F16),MIN(I16,$F16),I16))</f>
        <v/>
      </c>
      <c r="N16" s="41" t="n"/>
      <c r="O16" s="42">
        <f>L16+M16+N16</f>
        <v/>
      </c>
      <c r="P16" s="42">
        <f>K16-O16</f>
        <v/>
      </c>
      <c r="Q16" s="41" t="n"/>
      <c r="R16" s="20">
        <f>IFERROR(INDEX('Conformity Matrix'!$M$3:$M$57,MATCH($A16,'Conformity Matrix'!$B$3:$B$57,0)),"")</f>
        <v/>
      </c>
    </row>
    <row r="17">
      <c r="A17" s="40" t="n"/>
      <c r="B17" s="20">
        <f>IFERROR(INDEX('Conformity Matrix'!$A$3:$A$57,MATCH($A17,'Conformity Matrix'!$B$3:$B$57,0)),"")</f>
        <v/>
      </c>
      <c r="C17" s="20">
        <f>IFERROR(INDEX('Conformity Matrix'!$D$3:$D$57,MATCH($A17,'Conformity Matrix'!$B$3:$B$57,0)),"")</f>
        <v/>
      </c>
      <c r="D17" s="20">
        <f>IFERROR(INDEX('Conformity Matrix'!$E$3:$E$57,MATCH($A17,'Conformity Matrix'!$B$3:$B$57,0)),"")</f>
        <v/>
      </c>
      <c r="E17" s="20">
        <f>IFERROR(INDEX('Conformity Matrix'!$F$3:$F$57,MATCH($A17,'Conformity Matrix'!$B$3:$B$57,0)),"")</f>
        <v/>
      </c>
      <c r="F17" s="20">
        <f>IFERROR(INDEX('Conformity Matrix'!$G$3:$G$57,MATCH($A17,'Conformity Matrix'!$B$3:$B$57,0)),"")</f>
        <v/>
      </c>
      <c r="G17" s="20">
        <f>IFERROR(INDEX('Conformity Matrix'!$L$3:$L$57,MATCH($A17,'Conformity Matrix'!$B$3:$B$57,0)),"")</f>
        <v/>
      </c>
      <c r="H17" s="41" t="n"/>
      <c r="I17" s="41" t="n"/>
      <c r="J17" s="41" t="n"/>
      <c r="K17" s="42">
        <f>H17+I17+J17</f>
        <v/>
      </c>
      <c r="L17" s="42">
        <f>IF($D17="",0,H17*($D17/100))</f>
        <v/>
      </c>
      <c r="M17" s="42">
        <f>IF($F17="Federal",I17,IF(ISNUMBER($F17),MIN(I17,$F17),I17))</f>
        <v/>
      </c>
      <c r="N17" s="41" t="n"/>
      <c r="O17" s="42">
        <f>L17+M17+N17</f>
        <v/>
      </c>
      <c r="P17" s="42">
        <f>K17-O17</f>
        <v/>
      </c>
      <c r="Q17" s="41" t="n"/>
      <c r="R17" s="20">
        <f>IFERROR(INDEX('Conformity Matrix'!$M$3:$M$57,MATCH($A17,'Conformity Matrix'!$B$3:$B$57,0)),"")</f>
        <v/>
      </c>
    </row>
    <row r="18">
      <c r="A18" s="40" t="n"/>
      <c r="B18" s="20">
        <f>IFERROR(INDEX('Conformity Matrix'!$A$3:$A$57,MATCH($A18,'Conformity Matrix'!$B$3:$B$57,0)),"")</f>
        <v/>
      </c>
      <c r="C18" s="20">
        <f>IFERROR(INDEX('Conformity Matrix'!$D$3:$D$57,MATCH($A18,'Conformity Matrix'!$B$3:$B$57,0)),"")</f>
        <v/>
      </c>
      <c r="D18" s="20">
        <f>IFERROR(INDEX('Conformity Matrix'!$E$3:$E$57,MATCH($A18,'Conformity Matrix'!$B$3:$B$57,0)),"")</f>
        <v/>
      </c>
      <c r="E18" s="20">
        <f>IFERROR(INDEX('Conformity Matrix'!$F$3:$F$57,MATCH($A18,'Conformity Matrix'!$B$3:$B$57,0)),"")</f>
        <v/>
      </c>
      <c r="F18" s="20">
        <f>IFERROR(INDEX('Conformity Matrix'!$G$3:$G$57,MATCH($A18,'Conformity Matrix'!$B$3:$B$57,0)),"")</f>
        <v/>
      </c>
      <c r="G18" s="20">
        <f>IFERROR(INDEX('Conformity Matrix'!$L$3:$L$57,MATCH($A18,'Conformity Matrix'!$B$3:$B$57,0)),"")</f>
        <v/>
      </c>
      <c r="H18" s="41" t="n"/>
      <c r="I18" s="41" t="n"/>
      <c r="J18" s="41" t="n"/>
      <c r="K18" s="42">
        <f>H18+I18+J18</f>
        <v/>
      </c>
      <c r="L18" s="42">
        <f>IF($D18="",0,H18*($D18/100))</f>
        <v/>
      </c>
      <c r="M18" s="42">
        <f>IF($F18="Federal",I18,IF(ISNUMBER($F18),MIN(I18,$F18),I18))</f>
        <v/>
      </c>
      <c r="N18" s="41" t="n"/>
      <c r="O18" s="42">
        <f>L18+M18+N18</f>
        <v/>
      </c>
      <c r="P18" s="42">
        <f>K18-O18</f>
        <v/>
      </c>
      <c r="Q18" s="41" t="n"/>
      <c r="R18" s="20">
        <f>IFERROR(INDEX('Conformity Matrix'!$M$3:$M$57,MATCH($A18,'Conformity Matrix'!$B$3:$B$57,0)),"")</f>
        <v/>
      </c>
    </row>
    <row r="19">
      <c r="A19" s="40" t="n"/>
      <c r="B19" s="20">
        <f>IFERROR(INDEX('Conformity Matrix'!$A$3:$A$57,MATCH($A19,'Conformity Matrix'!$B$3:$B$57,0)),"")</f>
        <v/>
      </c>
      <c r="C19" s="20">
        <f>IFERROR(INDEX('Conformity Matrix'!$D$3:$D$57,MATCH($A19,'Conformity Matrix'!$B$3:$B$57,0)),"")</f>
        <v/>
      </c>
      <c r="D19" s="20">
        <f>IFERROR(INDEX('Conformity Matrix'!$E$3:$E$57,MATCH($A19,'Conformity Matrix'!$B$3:$B$57,0)),"")</f>
        <v/>
      </c>
      <c r="E19" s="20">
        <f>IFERROR(INDEX('Conformity Matrix'!$F$3:$F$57,MATCH($A19,'Conformity Matrix'!$B$3:$B$57,0)),"")</f>
        <v/>
      </c>
      <c r="F19" s="20">
        <f>IFERROR(INDEX('Conformity Matrix'!$G$3:$G$57,MATCH($A19,'Conformity Matrix'!$B$3:$B$57,0)),"")</f>
        <v/>
      </c>
      <c r="G19" s="20">
        <f>IFERROR(INDEX('Conformity Matrix'!$L$3:$L$57,MATCH($A19,'Conformity Matrix'!$B$3:$B$57,0)),"")</f>
        <v/>
      </c>
      <c r="H19" s="41" t="n"/>
      <c r="I19" s="41" t="n"/>
      <c r="J19" s="41" t="n"/>
      <c r="K19" s="42">
        <f>H19+I19+J19</f>
        <v/>
      </c>
      <c r="L19" s="42">
        <f>IF($D19="",0,H19*($D19/100))</f>
        <v/>
      </c>
      <c r="M19" s="42">
        <f>IF($F19="Federal",I19,IF(ISNUMBER($F19),MIN(I19,$F19),I19))</f>
        <v/>
      </c>
      <c r="N19" s="41" t="n"/>
      <c r="O19" s="42">
        <f>L19+M19+N19</f>
        <v/>
      </c>
      <c r="P19" s="42">
        <f>K19-O19</f>
        <v/>
      </c>
      <c r="Q19" s="41" t="n"/>
      <c r="R19" s="20">
        <f>IFERROR(INDEX('Conformity Matrix'!$M$3:$M$57,MATCH($A19,'Conformity Matrix'!$B$3:$B$57,0)),"")</f>
        <v/>
      </c>
    </row>
    <row r="20">
      <c r="A20" s="40" t="n"/>
      <c r="B20" s="20">
        <f>IFERROR(INDEX('Conformity Matrix'!$A$3:$A$57,MATCH($A20,'Conformity Matrix'!$B$3:$B$57,0)),"")</f>
        <v/>
      </c>
      <c r="C20" s="20">
        <f>IFERROR(INDEX('Conformity Matrix'!$D$3:$D$57,MATCH($A20,'Conformity Matrix'!$B$3:$B$57,0)),"")</f>
        <v/>
      </c>
      <c r="D20" s="20">
        <f>IFERROR(INDEX('Conformity Matrix'!$E$3:$E$57,MATCH($A20,'Conformity Matrix'!$B$3:$B$57,0)),"")</f>
        <v/>
      </c>
      <c r="E20" s="20">
        <f>IFERROR(INDEX('Conformity Matrix'!$F$3:$F$57,MATCH($A20,'Conformity Matrix'!$B$3:$B$57,0)),"")</f>
        <v/>
      </c>
      <c r="F20" s="20">
        <f>IFERROR(INDEX('Conformity Matrix'!$G$3:$G$57,MATCH($A20,'Conformity Matrix'!$B$3:$B$57,0)),"")</f>
        <v/>
      </c>
      <c r="G20" s="20">
        <f>IFERROR(INDEX('Conformity Matrix'!$L$3:$L$57,MATCH($A20,'Conformity Matrix'!$B$3:$B$57,0)),"")</f>
        <v/>
      </c>
      <c r="H20" s="41" t="n"/>
      <c r="I20" s="41" t="n"/>
      <c r="J20" s="41" t="n"/>
      <c r="K20" s="42">
        <f>H20+I20+J20</f>
        <v/>
      </c>
      <c r="L20" s="42">
        <f>IF($D20="",0,H20*($D20/100))</f>
        <v/>
      </c>
      <c r="M20" s="42">
        <f>IF($F20="Federal",I20,IF(ISNUMBER($F20),MIN(I20,$F20),I20))</f>
        <v/>
      </c>
      <c r="N20" s="41" t="n"/>
      <c r="O20" s="42">
        <f>L20+M20+N20</f>
        <v/>
      </c>
      <c r="P20" s="42">
        <f>K20-O20</f>
        <v/>
      </c>
      <c r="Q20" s="41" t="n"/>
      <c r="R20" s="20">
        <f>IFERROR(INDEX('Conformity Matrix'!$M$3:$M$57,MATCH($A20,'Conformity Matrix'!$B$3:$B$57,0)),"")</f>
        <v/>
      </c>
    </row>
    <row r="21">
      <c r="A21" s="40" t="n"/>
      <c r="B21" s="20">
        <f>IFERROR(INDEX('Conformity Matrix'!$A$3:$A$57,MATCH($A21,'Conformity Matrix'!$B$3:$B$57,0)),"")</f>
        <v/>
      </c>
      <c r="C21" s="20">
        <f>IFERROR(INDEX('Conformity Matrix'!$D$3:$D$57,MATCH($A21,'Conformity Matrix'!$B$3:$B$57,0)),"")</f>
        <v/>
      </c>
      <c r="D21" s="20">
        <f>IFERROR(INDEX('Conformity Matrix'!$E$3:$E$57,MATCH($A21,'Conformity Matrix'!$B$3:$B$57,0)),"")</f>
        <v/>
      </c>
      <c r="E21" s="20">
        <f>IFERROR(INDEX('Conformity Matrix'!$F$3:$F$57,MATCH($A21,'Conformity Matrix'!$B$3:$B$57,0)),"")</f>
        <v/>
      </c>
      <c r="F21" s="20">
        <f>IFERROR(INDEX('Conformity Matrix'!$G$3:$G$57,MATCH($A21,'Conformity Matrix'!$B$3:$B$57,0)),"")</f>
        <v/>
      </c>
      <c r="G21" s="20">
        <f>IFERROR(INDEX('Conformity Matrix'!$L$3:$L$57,MATCH($A21,'Conformity Matrix'!$B$3:$B$57,0)),"")</f>
        <v/>
      </c>
      <c r="H21" s="41" t="n"/>
      <c r="I21" s="41" t="n"/>
      <c r="J21" s="41" t="n"/>
      <c r="K21" s="42">
        <f>H21+I21+J21</f>
        <v/>
      </c>
      <c r="L21" s="42">
        <f>IF($D21="",0,H21*($D21/100))</f>
        <v/>
      </c>
      <c r="M21" s="42">
        <f>IF($F21="Federal",I21,IF(ISNUMBER($F21),MIN(I21,$F21),I21))</f>
        <v/>
      </c>
      <c r="N21" s="41" t="n"/>
      <c r="O21" s="42">
        <f>L21+M21+N21</f>
        <v/>
      </c>
      <c r="P21" s="42">
        <f>K21-O21</f>
        <v/>
      </c>
      <c r="Q21" s="41" t="n"/>
      <c r="R21" s="20">
        <f>IFERROR(INDEX('Conformity Matrix'!$M$3:$M$57,MATCH($A21,'Conformity Matrix'!$B$3:$B$57,0)),"")</f>
        <v/>
      </c>
    </row>
    <row r="22">
      <c r="A22" s="40" t="n"/>
      <c r="B22" s="20">
        <f>IFERROR(INDEX('Conformity Matrix'!$A$3:$A$57,MATCH($A22,'Conformity Matrix'!$B$3:$B$57,0)),"")</f>
        <v/>
      </c>
      <c r="C22" s="20">
        <f>IFERROR(INDEX('Conformity Matrix'!$D$3:$D$57,MATCH($A22,'Conformity Matrix'!$B$3:$B$57,0)),"")</f>
        <v/>
      </c>
      <c r="D22" s="20">
        <f>IFERROR(INDEX('Conformity Matrix'!$E$3:$E$57,MATCH($A22,'Conformity Matrix'!$B$3:$B$57,0)),"")</f>
        <v/>
      </c>
      <c r="E22" s="20">
        <f>IFERROR(INDEX('Conformity Matrix'!$F$3:$F$57,MATCH($A22,'Conformity Matrix'!$B$3:$B$57,0)),"")</f>
        <v/>
      </c>
      <c r="F22" s="20">
        <f>IFERROR(INDEX('Conformity Matrix'!$G$3:$G$57,MATCH($A22,'Conformity Matrix'!$B$3:$B$57,0)),"")</f>
        <v/>
      </c>
      <c r="G22" s="20">
        <f>IFERROR(INDEX('Conformity Matrix'!$L$3:$L$57,MATCH($A22,'Conformity Matrix'!$B$3:$B$57,0)),"")</f>
        <v/>
      </c>
      <c r="H22" s="41" t="n"/>
      <c r="I22" s="41" t="n"/>
      <c r="J22" s="41" t="n"/>
      <c r="K22" s="42">
        <f>H22+I22+J22</f>
        <v/>
      </c>
      <c r="L22" s="42">
        <f>IF($D22="",0,H22*($D22/100))</f>
        <v/>
      </c>
      <c r="M22" s="42">
        <f>IF($F22="Federal",I22,IF(ISNUMBER($F22),MIN(I22,$F22),I22))</f>
        <v/>
      </c>
      <c r="N22" s="41" t="n"/>
      <c r="O22" s="42">
        <f>L22+M22+N22</f>
        <v/>
      </c>
      <c r="P22" s="42">
        <f>K22-O22</f>
        <v/>
      </c>
      <c r="Q22" s="41" t="n"/>
      <c r="R22" s="20">
        <f>IFERROR(INDEX('Conformity Matrix'!$M$3:$M$57,MATCH($A22,'Conformity Matrix'!$B$3:$B$57,0)),"")</f>
        <v/>
      </c>
    </row>
    <row r="23">
      <c r="A23" s="40" t="n"/>
      <c r="B23" s="20">
        <f>IFERROR(INDEX('Conformity Matrix'!$A$3:$A$57,MATCH($A23,'Conformity Matrix'!$B$3:$B$57,0)),"")</f>
        <v/>
      </c>
      <c r="C23" s="20">
        <f>IFERROR(INDEX('Conformity Matrix'!$D$3:$D$57,MATCH($A23,'Conformity Matrix'!$B$3:$B$57,0)),"")</f>
        <v/>
      </c>
      <c r="D23" s="20">
        <f>IFERROR(INDEX('Conformity Matrix'!$E$3:$E$57,MATCH($A23,'Conformity Matrix'!$B$3:$B$57,0)),"")</f>
        <v/>
      </c>
      <c r="E23" s="20">
        <f>IFERROR(INDEX('Conformity Matrix'!$F$3:$F$57,MATCH($A23,'Conformity Matrix'!$B$3:$B$57,0)),"")</f>
        <v/>
      </c>
      <c r="F23" s="20">
        <f>IFERROR(INDEX('Conformity Matrix'!$G$3:$G$57,MATCH($A23,'Conformity Matrix'!$B$3:$B$57,0)),"")</f>
        <v/>
      </c>
      <c r="G23" s="20">
        <f>IFERROR(INDEX('Conformity Matrix'!$L$3:$L$57,MATCH($A23,'Conformity Matrix'!$B$3:$B$57,0)),"")</f>
        <v/>
      </c>
      <c r="H23" s="41" t="n"/>
      <c r="I23" s="41" t="n"/>
      <c r="J23" s="41" t="n"/>
      <c r="K23" s="42">
        <f>H23+I23+J23</f>
        <v/>
      </c>
      <c r="L23" s="42">
        <f>IF($D23="",0,H23*($D23/100))</f>
        <v/>
      </c>
      <c r="M23" s="42">
        <f>IF($F23="Federal",I23,IF(ISNUMBER($F23),MIN(I23,$F23),I23))</f>
        <v/>
      </c>
      <c r="N23" s="41" t="n"/>
      <c r="O23" s="42">
        <f>L23+M23+N23</f>
        <v/>
      </c>
      <c r="P23" s="42">
        <f>K23-O23</f>
        <v/>
      </c>
      <c r="Q23" s="41" t="n"/>
      <c r="R23" s="20">
        <f>IFERROR(INDEX('Conformity Matrix'!$M$3:$M$57,MATCH($A23,'Conformity Matrix'!$B$3:$B$57,0)),"")</f>
        <v/>
      </c>
    </row>
    <row r="24">
      <c r="A24" s="40" t="n"/>
      <c r="B24" s="20">
        <f>IFERROR(INDEX('Conformity Matrix'!$A$3:$A$57,MATCH($A24,'Conformity Matrix'!$B$3:$B$57,0)),"")</f>
        <v/>
      </c>
      <c r="C24" s="20">
        <f>IFERROR(INDEX('Conformity Matrix'!$D$3:$D$57,MATCH($A24,'Conformity Matrix'!$B$3:$B$57,0)),"")</f>
        <v/>
      </c>
      <c r="D24" s="20">
        <f>IFERROR(INDEX('Conformity Matrix'!$E$3:$E$57,MATCH($A24,'Conformity Matrix'!$B$3:$B$57,0)),"")</f>
        <v/>
      </c>
      <c r="E24" s="20">
        <f>IFERROR(INDEX('Conformity Matrix'!$F$3:$F$57,MATCH($A24,'Conformity Matrix'!$B$3:$B$57,0)),"")</f>
        <v/>
      </c>
      <c r="F24" s="20">
        <f>IFERROR(INDEX('Conformity Matrix'!$G$3:$G$57,MATCH($A24,'Conformity Matrix'!$B$3:$B$57,0)),"")</f>
        <v/>
      </c>
      <c r="G24" s="20">
        <f>IFERROR(INDEX('Conformity Matrix'!$L$3:$L$57,MATCH($A24,'Conformity Matrix'!$B$3:$B$57,0)),"")</f>
        <v/>
      </c>
      <c r="H24" s="41" t="n"/>
      <c r="I24" s="41" t="n"/>
      <c r="J24" s="41" t="n"/>
      <c r="K24" s="42">
        <f>H24+I24+J24</f>
        <v/>
      </c>
      <c r="L24" s="42">
        <f>IF($D24="",0,H24*($D24/100))</f>
        <v/>
      </c>
      <c r="M24" s="42">
        <f>IF($F24="Federal",I24,IF(ISNUMBER($F24),MIN(I24,$F24),I24))</f>
        <v/>
      </c>
      <c r="N24" s="41" t="n"/>
      <c r="O24" s="42">
        <f>L24+M24+N24</f>
        <v/>
      </c>
      <c r="P24" s="42">
        <f>K24-O24</f>
        <v/>
      </c>
      <c r="Q24" s="41" t="n"/>
      <c r="R24" s="20">
        <f>IFERROR(INDEX('Conformity Matrix'!$M$3:$M$57,MATCH($A24,'Conformity Matrix'!$B$3:$B$57,0)),"")</f>
        <v/>
      </c>
    </row>
    <row r="25">
      <c r="A25" s="40" t="n"/>
      <c r="B25" s="20">
        <f>IFERROR(INDEX('Conformity Matrix'!$A$3:$A$57,MATCH($A25,'Conformity Matrix'!$B$3:$B$57,0)),"")</f>
        <v/>
      </c>
      <c r="C25" s="20">
        <f>IFERROR(INDEX('Conformity Matrix'!$D$3:$D$57,MATCH($A25,'Conformity Matrix'!$B$3:$B$57,0)),"")</f>
        <v/>
      </c>
      <c r="D25" s="20">
        <f>IFERROR(INDEX('Conformity Matrix'!$E$3:$E$57,MATCH($A25,'Conformity Matrix'!$B$3:$B$57,0)),"")</f>
        <v/>
      </c>
      <c r="E25" s="20">
        <f>IFERROR(INDEX('Conformity Matrix'!$F$3:$F$57,MATCH($A25,'Conformity Matrix'!$B$3:$B$57,0)),"")</f>
        <v/>
      </c>
      <c r="F25" s="20">
        <f>IFERROR(INDEX('Conformity Matrix'!$G$3:$G$57,MATCH($A25,'Conformity Matrix'!$B$3:$B$57,0)),"")</f>
        <v/>
      </c>
      <c r="G25" s="20">
        <f>IFERROR(INDEX('Conformity Matrix'!$L$3:$L$57,MATCH($A25,'Conformity Matrix'!$B$3:$B$57,0)),"")</f>
        <v/>
      </c>
      <c r="H25" s="41" t="n"/>
      <c r="I25" s="41" t="n"/>
      <c r="J25" s="41" t="n"/>
      <c r="K25" s="42">
        <f>H25+I25+J25</f>
        <v/>
      </c>
      <c r="L25" s="42">
        <f>IF($D25="",0,H25*($D25/100))</f>
        <v/>
      </c>
      <c r="M25" s="42">
        <f>IF($F25="Federal",I25,IF(ISNUMBER($F25),MIN(I25,$F25),I25))</f>
        <v/>
      </c>
      <c r="N25" s="41" t="n"/>
      <c r="O25" s="42">
        <f>L25+M25+N25</f>
        <v/>
      </c>
      <c r="P25" s="42">
        <f>K25-O25</f>
        <v/>
      </c>
      <c r="Q25" s="41" t="n"/>
      <c r="R25" s="20">
        <f>IFERROR(INDEX('Conformity Matrix'!$M$3:$M$57,MATCH($A25,'Conformity Matrix'!$B$3:$B$57,0)),"")</f>
        <v/>
      </c>
    </row>
    <row r="26">
      <c r="A26" s="40" t="n"/>
      <c r="B26" s="20">
        <f>IFERROR(INDEX('Conformity Matrix'!$A$3:$A$57,MATCH($A26,'Conformity Matrix'!$B$3:$B$57,0)),"")</f>
        <v/>
      </c>
      <c r="C26" s="20">
        <f>IFERROR(INDEX('Conformity Matrix'!$D$3:$D$57,MATCH($A26,'Conformity Matrix'!$B$3:$B$57,0)),"")</f>
        <v/>
      </c>
      <c r="D26" s="20">
        <f>IFERROR(INDEX('Conformity Matrix'!$E$3:$E$57,MATCH($A26,'Conformity Matrix'!$B$3:$B$57,0)),"")</f>
        <v/>
      </c>
      <c r="E26" s="20">
        <f>IFERROR(INDEX('Conformity Matrix'!$F$3:$F$57,MATCH($A26,'Conformity Matrix'!$B$3:$B$57,0)),"")</f>
        <v/>
      </c>
      <c r="F26" s="20">
        <f>IFERROR(INDEX('Conformity Matrix'!$G$3:$G$57,MATCH($A26,'Conformity Matrix'!$B$3:$B$57,0)),"")</f>
        <v/>
      </c>
      <c r="G26" s="20">
        <f>IFERROR(INDEX('Conformity Matrix'!$L$3:$L$57,MATCH($A26,'Conformity Matrix'!$B$3:$B$57,0)),"")</f>
        <v/>
      </c>
      <c r="H26" s="41" t="n"/>
      <c r="I26" s="41" t="n"/>
      <c r="J26" s="41" t="n"/>
      <c r="K26" s="42">
        <f>H26+I26+J26</f>
        <v/>
      </c>
      <c r="L26" s="42">
        <f>IF($D26="",0,H26*($D26/100))</f>
        <v/>
      </c>
      <c r="M26" s="42">
        <f>IF($F26="Federal",I26,IF(ISNUMBER($F26),MIN(I26,$F26),I26))</f>
        <v/>
      </c>
      <c r="N26" s="41" t="n"/>
      <c r="O26" s="42">
        <f>L26+M26+N26</f>
        <v/>
      </c>
      <c r="P26" s="42">
        <f>K26-O26</f>
        <v/>
      </c>
      <c r="Q26" s="41" t="n"/>
      <c r="R26" s="20">
        <f>IFERROR(INDEX('Conformity Matrix'!$M$3:$M$57,MATCH($A26,'Conformity Matrix'!$B$3:$B$57,0)),"")</f>
        <v/>
      </c>
    </row>
    <row r="27">
      <c r="A27" s="40" t="n"/>
      <c r="B27" s="20">
        <f>IFERROR(INDEX('Conformity Matrix'!$A$3:$A$57,MATCH($A27,'Conformity Matrix'!$B$3:$B$57,0)),"")</f>
        <v/>
      </c>
      <c r="C27" s="20">
        <f>IFERROR(INDEX('Conformity Matrix'!$D$3:$D$57,MATCH($A27,'Conformity Matrix'!$B$3:$B$57,0)),"")</f>
        <v/>
      </c>
      <c r="D27" s="20">
        <f>IFERROR(INDEX('Conformity Matrix'!$E$3:$E$57,MATCH($A27,'Conformity Matrix'!$B$3:$B$57,0)),"")</f>
        <v/>
      </c>
      <c r="E27" s="20">
        <f>IFERROR(INDEX('Conformity Matrix'!$F$3:$F$57,MATCH($A27,'Conformity Matrix'!$B$3:$B$57,0)),"")</f>
        <v/>
      </c>
      <c r="F27" s="20">
        <f>IFERROR(INDEX('Conformity Matrix'!$G$3:$G$57,MATCH($A27,'Conformity Matrix'!$B$3:$B$57,0)),"")</f>
        <v/>
      </c>
      <c r="G27" s="20">
        <f>IFERROR(INDEX('Conformity Matrix'!$L$3:$L$57,MATCH($A27,'Conformity Matrix'!$B$3:$B$57,0)),"")</f>
        <v/>
      </c>
      <c r="H27" s="41" t="n"/>
      <c r="I27" s="41" t="n"/>
      <c r="J27" s="41" t="n"/>
      <c r="K27" s="42">
        <f>H27+I27+J27</f>
        <v/>
      </c>
      <c r="L27" s="42">
        <f>IF($D27="",0,H27*($D27/100))</f>
        <v/>
      </c>
      <c r="M27" s="42">
        <f>IF($F27="Federal",I27,IF(ISNUMBER($F27),MIN(I27,$F27),I27))</f>
        <v/>
      </c>
      <c r="N27" s="41" t="n"/>
      <c r="O27" s="42">
        <f>L27+M27+N27</f>
        <v/>
      </c>
      <c r="P27" s="42">
        <f>K27-O27</f>
        <v/>
      </c>
      <c r="Q27" s="41" t="n"/>
      <c r="R27" s="20">
        <f>IFERROR(INDEX('Conformity Matrix'!$M$3:$M$57,MATCH($A27,'Conformity Matrix'!$B$3:$B$57,0)),"")</f>
        <v/>
      </c>
    </row>
    <row r="28">
      <c r="A28" s="40" t="n"/>
      <c r="B28" s="20">
        <f>IFERROR(INDEX('Conformity Matrix'!$A$3:$A$57,MATCH($A28,'Conformity Matrix'!$B$3:$B$57,0)),"")</f>
        <v/>
      </c>
      <c r="C28" s="20">
        <f>IFERROR(INDEX('Conformity Matrix'!$D$3:$D$57,MATCH($A28,'Conformity Matrix'!$B$3:$B$57,0)),"")</f>
        <v/>
      </c>
      <c r="D28" s="20">
        <f>IFERROR(INDEX('Conformity Matrix'!$E$3:$E$57,MATCH($A28,'Conformity Matrix'!$B$3:$B$57,0)),"")</f>
        <v/>
      </c>
      <c r="E28" s="20">
        <f>IFERROR(INDEX('Conformity Matrix'!$F$3:$F$57,MATCH($A28,'Conformity Matrix'!$B$3:$B$57,0)),"")</f>
        <v/>
      </c>
      <c r="F28" s="20">
        <f>IFERROR(INDEX('Conformity Matrix'!$G$3:$G$57,MATCH($A28,'Conformity Matrix'!$B$3:$B$57,0)),"")</f>
        <v/>
      </c>
      <c r="G28" s="20">
        <f>IFERROR(INDEX('Conformity Matrix'!$L$3:$L$57,MATCH($A28,'Conformity Matrix'!$B$3:$B$57,0)),"")</f>
        <v/>
      </c>
      <c r="H28" s="41" t="n"/>
      <c r="I28" s="41" t="n"/>
      <c r="J28" s="41" t="n"/>
      <c r="K28" s="42">
        <f>H28+I28+J28</f>
        <v/>
      </c>
      <c r="L28" s="42">
        <f>IF($D28="",0,H28*($D28/100))</f>
        <v/>
      </c>
      <c r="M28" s="42">
        <f>IF($F28="Federal",I28,IF(ISNUMBER($F28),MIN(I28,$F28),I28))</f>
        <v/>
      </c>
      <c r="N28" s="41" t="n"/>
      <c r="O28" s="42">
        <f>L28+M28+N28</f>
        <v/>
      </c>
      <c r="P28" s="42">
        <f>K28-O28</f>
        <v/>
      </c>
      <c r="Q28" s="41" t="n"/>
      <c r="R28" s="20">
        <f>IFERROR(INDEX('Conformity Matrix'!$M$3:$M$57,MATCH($A28,'Conformity Matrix'!$B$3:$B$57,0)),"")</f>
        <v/>
      </c>
    </row>
    <row r="29">
      <c r="A29" s="40" t="n"/>
      <c r="B29" s="20">
        <f>IFERROR(INDEX('Conformity Matrix'!$A$3:$A$57,MATCH($A29,'Conformity Matrix'!$B$3:$B$57,0)),"")</f>
        <v/>
      </c>
      <c r="C29" s="20">
        <f>IFERROR(INDEX('Conformity Matrix'!$D$3:$D$57,MATCH($A29,'Conformity Matrix'!$B$3:$B$57,0)),"")</f>
        <v/>
      </c>
      <c r="D29" s="20">
        <f>IFERROR(INDEX('Conformity Matrix'!$E$3:$E$57,MATCH($A29,'Conformity Matrix'!$B$3:$B$57,0)),"")</f>
        <v/>
      </c>
      <c r="E29" s="20">
        <f>IFERROR(INDEX('Conformity Matrix'!$F$3:$F$57,MATCH($A29,'Conformity Matrix'!$B$3:$B$57,0)),"")</f>
        <v/>
      </c>
      <c r="F29" s="20">
        <f>IFERROR(INDEX('Conformity Matrix'!$G$3:$G$57,MATCH($A29,'Conformity Matrix'!$B$3:$B$57,0)),"")</f>
        <v/>
      </c>
      <c r="G29" s="20">
        <f>IFERROR(INDEX('Conformity Matrix'!$L$3:$L$57,MATCH($A29,'Conformity Matrix'!$B$3:$B$57,0)),"")</f>
        <v/>
      </c>
      <c r="H29" s="41" t="n"/>
      <c r="I29" s="41" t="n"/>
      <c r="J29" s="41" t="n"/>
      <c r="K29" s="42">
        <f>H29+I29+J29</f>
        <v/>
      </c>
      <c r="L29" s="42">
        <f>IF($D29="",0,H29*($D29/100))</f>
        <v/>
      </c>
      <c r="M29" s="42">
        <f>IF($F29="Federal",I29,IF(ISNUMBER($F29),MIN(I29,$F29),I29))</f>
        <v/>
      </c>
      <c r="N29" s="41" t="n"/>
      <c r="O29" s="42">
        <f>L29+M29+N29</f>
        <v/>
      </c>
      <c r="P29" s="42">
        <f>K29-O29</f>
        <v/>
      </c>
      <c r="Q29" s="41" t="n"/>
      <c r="R29" s="20">
        <f>IFERROR(INDEX('Conformity Matrix'!$M$3:$M$57,MATCH($A29,'Conformity Matrix'!$B$3:$B$57,0)),"")</f>
        <v/>
      </c>
    </row>
    <row r="30">
      <c r="A30" s="40" t="n"/>
      <c r="B30" s="20">
        <f>IFERROR(INDEX('Conformity Matrix'!$A$3:$A$57,MATCH($A30,'Conformity Matrix'!$B$3:$B$57,0)),"")</f>
        <v/>
      </c>
      <c r="C30" s="20">
        <f>IFERROR(INDEX('Conformity Matrix'!$D$3:$D$57,MATCH($A30,'Conformity Matrix'!$B$3:$B$57,0)),"")</f>
        <v/>
      </c>
      <c r="D30" s="20">
        <f>IFERROR(INDEX('Conformity Matrix'!$E$3:$E$57,MATCH($A30,'Conformity Matrix'!$B$3:$B$57,0)),"")</f>
        <v/>
      </c>
      <c r="E30" s="20">
        <f>IFERROR(INDEX('Conformity Matrix'!$F$3:$F$57,MATCH($A30,'Conformity Matrix'!$B$3:$B$57,0)),"")</f>
        <v/>
      </c>
      <c r="F30" s="20">
        <f>IFERROR(INDEX('Conformity Matrix'!$G$3:$G$57,MATCH($A30,'Conformity Matrix'!$B$3:$B$57,0)),"")</f>
        <v/>
      </c>
      <c r="G30" s="20">
        <f>IFERROR(INDEX('Conformity Matrix'!$L$3:$L$57,MATCH($A30,'Conformity Matrix'!$B$3:$B$57,0)),"")</f>
        <v/>
      </c>
      <c r="H30" s="41" t="n"/>
      <c r="I30" s="41" t="n"/>
      <c r="J30" s="41" t="n"/>
      <c r="K30" s="42">
        <f>H30+I30+J30</f>
        <v/>
      </c>
      <c r="L30" s="42">
        <f>IF($D30="",0,H30*($D30/100))</f>
        <v/>
      </c>
      <c r="M30" s="42">
        <f>IF($F30="Federal",I30,IF(ISNUMBER($F30),MIN(I30,$F30),I30))</f>
        <v/>
      </c>
      <c r="N30" s="41" t="n"/>
      <c r="O30" s="42">
        <f>L30+M30+N30</f>
        <v/>
      </c>
      <c r="P30" s="42">
        <f>K30-O30</f>
        <v/>
      </c>
      <c r="Q30" s="41" t="n"/>
      <c r="R30" s="20">
        <f>IFERROR(INDEX('Conformity Matrix'!$M$3:$M$57,MATCH($A30,'Conformity Matrix'!$B$3:$B$57,0)),"")</f>
        <v/>
      </c>
    </row>
    <row r="31">
      <c r="A31" s="40" t="n"/>
      <c r="B31" s="20">
        <f>IFERROR(INDEX('Conformity Matrix'!$A$3:$A$57,MATCH($A31,'Conformity Matrix'!$B$3:$B$57,0)),"")</f>
        <v/>
      </c>
      <c r="C31" s="20">
        <f>IFERROR(INDEX('Conformity Matrix'!$D$3:$D$57,MATCH($A31,'Conformity Matrix'!$B$3:$B$57,0)),"")</f>
        <v/>
      </c>
      <c r="D31" s="20">
        <f>IFERROR(INDEX('Conformity Matrix'!$E$3:$E$57,MATCH($A31,'Conformity Matrix'!$B$3:$B$57,0)),"")</f>
        <v/>
      </c>
      <c r="E31" s="20">
        <f>IFERROR(INDEX('Conformity Matrix'!$F$3:$F$57,MATCH($A31,'Conformity Matrix'!$B$3:$B$57,0)),"")</f>
        <v/>
      </c>
      <c r="F31" s="20">
        <f>IFERROR(INDEX('Conformity Matrix'!$G$3:$G$57,MATCH($A31,'Conformity Matrix'!$B$3:$B$57,0)),"")</f>
        <v/>
      </c>
      <c r="G31" s="20">
        <f>IFERROR(INDEX('Conformity Matrix'!$L$3:$L$57,MATCH($A31,'Conformity Matrix'!$B$3:$B$57,0)),"")</f>
        <v/>
      </c>
      <c r="H31" s="41" t="n"/>
      <c r="I31" s="41" t="n"/>
      <c r="J31" s="41" t="n"/>
      <c r="K31" s="42">
        <f>H31+I31+J31</f>
        <v/>
      </c>
      <c r="L31" s="42">
        <f>IF($D31="",0,H31*($D31/100))</f>
        <v/>
      </c>
      <c r="M31" s="42">
        <f>IF($F31="Federal",I31,IF(ISNUMBER($F31),MIN(I31,$F31),I31))</f>
        <v/>
      </c>
      <c r="N31" s="41" t="n"/>
      <c r="O31" s="42">
        <f>L31+M31+N31</f>
        <v/>
      </c>
      <c r="P31" s="42">
        <f>K31-O31</f>
        <v/>
      </c>
      <c r="Q31" s="41" t="n"/>
      <c r="R31" s="20">
        <f>IFERROR(INDEX('Conformity Matrix'!$M$3:$M$57,MATCH($A31,'Conformity Matrix'!$B$3:$B$57,0)),"")</f>
        <v/>
      </c>
    </row>
    <row r="32">
      <c r="A32" s="40" t="n"/>
      <c r="B32" s="20">
        <f>IFERROR(INDEX('Conformity Matrix'!$A$3:$A$57,MATCH($A32,'Conformity Matrix'!$B$3:$B$57,0)),"")</f>
        <v/>
      </c>
      <c r="C32" s="20">
        <f>IFERROR(INDEX('Conformity Matrix'!$D$3:$D$57,MATCH($A32,'Conformity Matrix'!$B$3:$B$57,0)),"")</f>
        <v/>
      </c>
      <c r="D32" s="20">
        <f>IFERROR(INDEX('Conformity Matrix'!$E$3:$E$57,MATCH($A32,'Conformity Matrix'!$B$3:$B$57,0)),"")</f>
        <v/>
      </c>
      <c r="E32" s="20">
        <f>IFERROR(INDEX('Conformity Matrix'!$F$3:$F$57,MATCH($A32,'Conformity Matrix'!$B$3:$B$57,0)),"")</f>
        <v/>
      </c>
      <c r="F32" s="20">
        <f>IFERROR(INDEX('Conformity Matrix'!$G$3:$G$57,MATCH($A32,'Conformity Matrix'!$B$3:$B$57,0)),"")</f>
        <v/>
      </c>
      <c r="G32" s="20">
        <f>IFERROR(INDEX('Conformity Matrix'!$L$3:$L$57,MATCH($A32,'Conformity Matrix'!$B$3:$B$57,0)),"")</f>
        <v/>
      </c>
      <c r="H32" s="41" t="n"/>
      <c r="I32" s="41" t="n"/>
      <c r="J32" s="41" t="n"/>
      <c r="K32" s="42">
        <f>H32+I32+J32</f>
        <v/>
      </c>
      <c r="L32" s="42">
        <f>IF($D32="",0,H32*($D32/100))</f>
        <v/>
      </c>
      <c r="M32" s="42">
        <f>IF($F32="Federal",I32,IF(ISNUMBER($F32),MIN(I32,$F32),I32))</f>
        <v/>
      </c>
      <c r="N32" s="41" t="n"/>
      <c r="O32" s="42">
        <f>L32+M32+N32</f>
        <v/>
      </c>
      <c r="P32" s="42">
        <f>K32-O32</f>
        <v/>
      </c>
      <c r="Q32" s="41" t="n"/>
      <c r="R32" s="20">
        <f>IFERROR(INDEX('Conformity Matrix'!$M$3:$M$57,MATCH($A32,'Conformity Matrix'!$B$3:$B$57,0)),"")</f>
        <v/>
      </c>
    </row>
    <row r="33">
      <c r="A33" s="40" t="n"/>
      <c r="B33" s="20">
        <f>IFERROR(INDEX('Conformity Matrix'!$A$3:$A$57,MATCH($A33,'Conformity Matrix'!$B$3:$B$57,0)),"")</f>
        <v/>
      </c>
      <c r="C33" s="20">
        <f>IFERROR(INDEX('Conformity Matrix'!$D$3:$D$57,MATCH($A33,'Conformity Matrix'!$B$3:$B$57,0)),"")</f>
        <v/>
      </c>
      <c r="D33" s="20">
        <f>IFERROR(INDEX('Conformity Matrix'!$E$3:$E$57,MATCH($A33,'Conformity Matrix'!$B$3:$B$57,0)),"")</f>
        <v/>
      </c>
      <c r="E33" s="20">
        <f>IFERROR(INDEX('Conformity Matrix'!$F$3:$F$57,MATCH($A33,'Conformity Matrix'!$B$3:$B$57,0)),"")</f>
        <v/>
      </c>
      <c r="F33" s="20">
        <f>IFERROR(INDEX('Conformity Matrix'!$G$3:$G$57,MATCH($A33,'Conformity Matrix'!$B$3:$B$57,0)),"")</f>
        <v/>
      </c>
      <c r="G33" s="20">
        <f>IFERROR(INDEX('Conformity Matrix'!$L$3:$L$57,MATCH($A33,'Conformity Matrix'!$B$3:$B$57,0)),"")</f>
        <v/>
      </c>
      <c r="H33" s="41" t="n"/>
      <c r="I33" s="41" t="n"/>
      <c r="J33" s="41" t="n"/>
      <c r="K33" s="42">
        <f>H33+I33+J33</f>
        <v/>
      </c>
      <c r="L33" s="42">
        <f>IF($D33="",0,H33*($D33/100))</f>
        <v/>
      </c>
      <c r="M33" s="42">
        <f>IF($F33="Federal",I33,IF(ISNUMBER($F33),MIN(I33,$F33),I33))</f>
        <v/>
      </c>
      <c r="N33" s="41" t="n"/>
      <c r="O33" s="42">
        <f>L33+M33+N33</f>
        <v/>
      </c>
      <c r="P33" s="42">
        <f>K33-O33</f>
        <v/>
      </c>
      <c r="Q33" s="41" t="n"/>
      <c r="R33" s="20">
        <f>IFERROR(INDEX('Conformity Matrix'!$M$3:$M$57,MATCH($A33,'Conformity Matrix'!$B$3:$B$57,0)),"")</f>
        <v/>
      </c>
    </row>
    <row r="34">
      <c r="A34" s="40" t="n"/>
      <c r="B34" s="20">
        <f>IFERROR(INDEX('Conformity Matrix'!$A$3:$A$57,MATCH($A34,'Conformity Matrix'!$B$3:$B$57,0)),"")</f>
        <v/>
      </c>
      <c r="C34" s="20">
        <f>IFERROR(INDEX('Conformity Matrix'!$D$3:$D$57,MATCH($A34,'Conformity Matrix'!$B$3:$B$57,0)),"")</f>
        <v/>
      </c>
      <c r="D34" s="20">
        <f>IFERROR(INDEX('Conformity Matrix'!$E$3:$E$57,MATCH($A34,'Conformity Matrix'!$B$3:$B$57,0)),"")</f>
        <v/>
      </c>
      <c r="E34" s="20">
        <f>IFERROR(INDEX('Conformity Matrix'!$F$3:$F$57,MATCH($A34,'Conformity Matrix'!$B$3:$B$57,0)),"")</f>
        <v/>
      </c>
      <c r="F34" s="20">
        <f>IFERROR(INDEX('Conformity Matrix'!$G$3:$G$57,MATCH($A34,'Conformity Matrix'!$B$3:$B$57,0)),"")</f>
        <v/>
      </c>
      <c r="G34" s="20">
        <f>IFERROR(INDEX('Conformity Matrix'!$L$3:$L$57,MATCH($A34,'Conformity Matrix'!$B$3:$B$57,0)),"")</f>
        <v/>
      </c>
      <c r="H34" s="41" t="n"/>
      <c r="I34" s="41" t="n"/>
      <c r="J34" s="41" t="n"/>
      <c r="K34" s="42">
        <f>H34+I34+J34</f>
        <v/>
      </c>
      <c r="L34" s="42">
        <f>IF($D34="",0,H34*($D34/100))</f>
        <v/>
      </c>
      <c r="M34" s="42">
        <f>IF($F34="Federal",I34,IF(ISNUMBER($F34),MIN(I34,$F34),I34))</f>
        <v/>
      </c>
      <c r="N34" s="41" t="n"/>
      <c r="O34" s="42">
        <f>L34+M34+N34</f>
        <v/>
      </c>
      <c r="P34" s="42">
        <f>K34-O34</f>
        <v/>
      </c>
      <c r="Q34" s="41" t="n"/>
      <c r="R34" s="20">
        <f>IFERROR(INDEX('Conformity Matrix'!$M$3:$M$57,MATCH($A34,'Conformity Matrix'!$B$3:$B$57,0)),"")</f>
        <v/>
      </c>
    </row>
    <row r="35">
      <c r="A35" s="40" t="n"/>
      <c r="B35" s="20">
        <f>IFERROR(INDEX('Conformity Matrix'!$A$3:$A$57,MATCH($A35,'Conformity Matrix'!$B$3:$B$57,0)),"")</f>
        <v/>
      </c>
      <c r="C35" s="20">
        <f>IFERROR(INDEX('Conformity Matrix'!$D$3:$D$57,MATCH($A35,'Conformity Matrix'!$B$3:$B$57,0)),"")</f>
        <v/>
      </c>
      <c r="D35" s="20">
        <f>IFERROR(INDEX('Conformity Matrix'!$E$3:$E$57,MATCH($A35,'Conformity Matrix'!$B$3:$B$57,0)),"")</f>
        <v/>
      </c>
      <c r="E35" s="20">
        <f>IFERROR(INDEX('Conformity Matrix'!$F$3:$F$57,MATCH($A35,'Conformity Matrix'!$B$3:$B$57,0)),"")</f>
        <v/>
      </c>
      <c r="F35" s="20">
        <f>IFERROR(INDEX('Conformity Matrix'!$G$3:$G$57,MATCH($A35,'Conformity Matrix'!$B$3:$B$57,0)),"")</f>
        <v/>
      </c>
      <c r="G35" s="20">
        <f>IFERROR(INDEX('Conformity Matrix'!$L$3:$L$57,MATCH($A35,'Conformity Matrix'!$B$3:$B$57,0)),"")</f>
        <v/>
      </c>
      <c r="H35" s="41" t="n"/>
      <c r="I35" s="41" t="n"/>
      <c r="J35" s="41" t="n"/>
      <c r="K35" s="42">
        <f>H35+I35+J35</f>
        <v/>
      </c>
      <c r="L35" s="42">
        <f>IF($D35="",0,H35*($D35/100))</f>
        <v/>
      </c>
      <c r="M35" s="42">
        <f>IF($F35="Federal",I35,IF(ISNUMBER($F35),MIN(I35,$F35),I35))</f>
        <v/>
      </c>
      <c r="N35" s="41" t="n"/>
      <c r="O35" s="42">
        <f>L35+M35+N35</f>
        <v/>
      </c>
      <c r="P35" s="42">
        <f>K35-O35</f>
        <v/>
      </c>
      <c r="Q35" s="41" t="n"/>
      <c r="R35" s="20">
        <f>IFERROR(INDEX('Conformity Matrix'!$M$3:$M$57,MATCH($A35,'Conformity Matrix'!$B$3:$B$57,0)),"")</f>
        <v/>
      </c>
    </row>
    <row r="36">
      <c r="A36" s="40" t="n"/>
      <c r="B36" s="20">
        <f>IFERROR(INDEX('Conformity Matrix'!$A$3:$A$57,MATCH($A36,'Conformity Matrix'!$B$3:$B$57,0)),"")</f>
        <v/>
      </c>
      <c r="C36" s="20">
        <f>IFERROR(INDEX('Conformity Matrix'!$D$3:$D$57,MATCH($A36,'Conformity Matrix'!$B$3:$B$57,0)),"")</f>
        <v/>
      </c>
      <c r="D36" s="20">
        <f>IFERROR(INDEX('Conformity Matrix'!$E$3:$E$57,MATCH($A36,'Conformity Matrix'!$B$3:$B$57,0)),"")</f>
        <v/>
      </c>
      <c r="E36" s="20">
        <f>IFERROR(INDEX('Conformity Matrix'!$F$3:$F$57,MATCH($A36,'Conformity Matrix'!$B$3:$B$57,0)),"")</f>
        <v/>
      </c>
      <c r="F36" s="20">
        <f>IFERROR(INDEX('Conformity Matrix'!$G$3:$G$57,MATCH($A36,'Conformity Matrix'!$B$3:$B$57,0)),"")</f>
        <v/>
      </c>
      <c r="G36" s="20">
        <f>IFERROR(INDEX('Conformity Matrix'!$L$3:$L$57,MATCH($A36,'Conformity Matrix'!$B$3:$B$57,0)),"")</f>
        <v/>
      </c>
      <c r="H36" s="41" t="n"/>
      <c r="I36" s="41" t="n"/>
      <c r="J36" s="41" t="n"/>
      <c r="K36" s="42">
        <f>H36+I36+J36</f>
        <v/>
      </c>
      <c r="L36" s="42">
        <f>IF($D36="",0,H36*($D36/100))</f>
        <v/>
      </c>
      <c r="M36" s="42">
        <f>IF($F36="Federal",I36,IF(ISNUMBER($F36),MIN(I36,$F36),I36))</f>
        <v/>
      </c>
      <c r="N36" s="41" t="n"/>
      <c r="O36" s="42">
        <f>L36+M36+N36</f>
        <v/>
      </c>
      <c r="P36" s="42">
        <f>K36-O36</f>
        <v/>
      </c>
      <c r="Q36" s="41" t="n"/>
      <c r="R36" s="20">
        <f>IFERROR(INDEX('Conformity Matrix'!$M$3:$M$57,MATCH($A36,'Conformity Matrix'!$B$3:$B$57,0)),"")</f>
        <v/>
      </c>
    </row>
    <row r="37">
      <c r="A37" s="40" t="n"/>
      <c r="B37" s="20">
        <f>IFERROR(INDEX('Conformity Matrix'!$A$3:$A$57,MATCH($A37,'Conformity Matrix'!$B$3:$B$57,0)),"")</f>
        <v/>
      </c>
      <c r="C37" s="20">
        <f>IFERROR(INDEX('Conformity Matrix'!$D$3:$D$57,MATCH($A37,'Conformity Matrix'!$B$3:$B$57,0)),"")</f>
        <v/>
      </c>
      <c r="D37" s="20">
        <f>IFERROR(INDEX('Conformity Matrix'!$E$3:$E$57,MATCH($A37,'Conformity Matrix'!$B$3:$B$57,0)),"")</f>
        <v/>
      </c>
      <c r="E37" s="20">
        <f>IFERROR(INDEX('Conformity Matrix'!$F$3:$F$57,MATCH($A37,'Conformity Matrix'!$B$3:$B$57,0)),"")</f>
        <v/>
      </c>
      <c r="F37" s="20">
        <f>IFERROR(INDEX('Conformity Matrix'!$G$3:$G$57,MATCH($A37,'Conformity Matrix'!$B$3:$B$57,0)),"")</f>
        <v/>
      </c>
      <c r="G37" s="20">
        <f>IFERROR(INDEX('Conformity Matrix'!$L$3:$L$57,MATCH($A37,'Conformity Matrix'!$B$3:$B$57,0)),"")</f>
        <v/>
      </c>
      <c r="H37" s="41" t="n"/>
      <c r="I37" s="41" t="n"/>
      <c r="J37" s="41" t="n"/>
      <c r="K37" s="42">
        <f>H37+I37+J37</f>
        <v/>
      </c>
      <c r="L37" s="42">
        <f>IF($D37="",0,H37*($D37/100))</f>
        <v/>
      </c>
      <c r="M37" s="42">
        <f>IF($F37="Federal",I37,IF(ISNUMBER($F37),MIN(I37,$F37),I37))</f>
        <v/>
      </c>
      <c r="N37" s="41" t="n"/>
      <c r="O37" s="42">
        <f>L37+M37+N37</f>
        <v/>
      </c>
      <c r="P37" s="42">
        <f>K37-O37</f>
        <v/>
      </c>
      <c r="Q37" s="41" t="n"/>
      <c r="R37" s="20">
        <f>IFERROR(INDEX('Conformity Matrix'!$M$3:$M$57,MATCH($A37,'Conformity Matrix'!$B$3:$B$57,0)),"")</f>
        <v/>
      </c>
    </row>
    <row r="38">
      <c r="A38" s="40" t="n"/>
      <c r="B38" s="20">
        <f>IFERROR(INDEX('Conformity Matrix'!$A$3:$A$57,MATCH($A38,'Conformity Matrix'!$B$3:$B$57,0)),"")</f>
        <v/>
      </c>
      <c r="C38" s="20">
        <f>IFERROR(INDEX('Conformity Matrix'!$D$3:$D$57,MATCH($A38,'Conformity Matrix'!$B$3:$B$57,0)),"")</f>
        <v/>
      </c>
      <c r="D38" s="20">
        <f>IFERROR(INDEX('Conformity Matrix'!$E$3:$E$57,MATCH($A38,'Conformity Matrix'!$B$3:$B$57,0)),"")</f>
        <v/>
      </c>
      <c r="E38" s="20">
        <f>IFERROR(INDEX('Conformity Matrix'!$F$3:$F$57,MATCH($A38,'Conformity Matrix'!$B$3:$B$57,0)),"")</f>
        <v/>
      </c>
      <c r="F38" s="20">
        <f>IFERROR(INDEX('Conformity Matrix'!$G$3:$G$57,MATCH($A38,'Conformity Matrix'!$B$3:$B$57,0)),"")</f>
        <v/>
      </c>
      <c r="G38" s="20">
        <f>IFERROR(INDEX('Conformity Matrix'!$L$3:$L$57,MATCH($A38,'Conformity Matrix'!$B$3:$B$57,0)),"")</f>
        <v/>
      </c>
      <c r="H38" s="41" t="n"/>
      <c r="I38" s="41" t="n"/>
      <c r="J38" s="41" t="n"/>
      <c r="K38" s="42">
        <f>H38+I38+J38</f>
        <v/>
      </c>
      <c r="L38" s="42">
        <f>IF($D38="",0,H38*($D38/100))</f>
        <v/>
      </c>
      <c r="M38" s="42">
        <f>IF($F38="Federal",I38,IF(ISNUMBER($F38),MIN(I38,$F38),I38))</f>
        <v/>
      </c>
      <c r="N38" s="41" t="n"/>
      <c r="O38" s="42">
        <f>L38+M38+N38</f>
        <v/>
      </c>
      <c r="P38" s="42">
        <f>K38-O38</f>
        <v/>
      </c>
      <c r="Q38" s="41" t="n"/>
      <c r="R38" s="20">
        <f>IFERROR(INDEX('Conformity Matrix'!$M$3:$M$57,MATCH($A38,'Conformity Matrix'!$B$3:$B$57,0)),"")</f>
        <v/>
      </c>
    </row>
    <row r="39">
      <c r="A39" s="40" t="n"/>
      <c r="B39" s="20">
        <f>IFERROR(INDEX('Conformity Matrix'!$A$3:$A$57,MATCH($A39,'Conformity Matrix'!$B$3:$B$57,0)),"")</f>
        <v/>
      </c>
      <c r="C39" s="20">
        <f>IFERROR(INDEX('Conformity Matrix'!$D$3:$D$57,MATCH($A39,'Conformity Matrix'!$B$3:$B$57,0)),"")</f>
        <v/>
      </c>
      <c r="D39" s="20">
        <f>IFERROR(INDEX('Conformity Matrix'!$E$3:$E$57,MATCH($A39,'Conformity Matrix'!$B$3:$B$57,0)),"")</f>
        <v/>
      </c>
      <c r="E39" s="20">
        <f>IFERROR(INDEX('Conformity Matrix'!$F$3:$F$57,MATCH($A39,'Conformity Matrix'!$B$3:$B$57,0)),"")</f>
        <v/>
      </c>
      <c r="F39" s="20">
        <f>IFERROR(INDEX('Conformity Matrix'!$G$3:$G$57,MATCH($A39,'Conformity Matrix'!$B$3:$B$57,0)),"")</f>
        <v/>
      </c>
      <c r="G39" s="20">
        <f>IFERROR(INDEX('Conformity Matrix'!$L$3:$L$57,MATCH($A39,'Conformity Matrix'!$B$3:$B$57,0)),"")</f>
        <v/>
      </c>
      <c r="H39" s="41" t="n"/>
      <c r="I39" s="41" t="n"/>
      <c r="J39" s="41" t="n"/>
      <c r="K39" s="42">
        <f>H39+I39+J39</f>
        <v/>
      </c>
      <c r="L39" s="42">
        <f>IF($D39="",0,H39*($D39/100))</f>
        <v/>
      </c>
      <c r="M39" s="42">
        <f>IF($F39="Federal",I39,IF(ISNUMBER($F39),MIN(I39,$F39),I39))</f>
        <v/>
      </c>
      <c r="N39" s="41" t="n"/>
      <c r="O39" s="42">
        <f>L39+M39+N39</f>
        <v/>
      </c>
      <c r="P39" s="42">
        <f>K39-O39</f>
        <v/>
      </c>
      <c r="Q39" s="41" t="n"/>
      <c r="R39" s="20">
        <f>IFERROR(INDEX('Conformity Matrix'!$M$3:$M$57,MATCH($A39,'Conformity Matrix'!$B$3:$B$57,0)),"")</f>
        <v/>
      </c>
    </row>
    <row r="40">
      <c r="A40" s="40" t="n"/>
      <c r="B40" s="20">
        <f>IFERROR(INDEX('Conformity Matrix'!$A$3:$A$57,MATCH($A40,'Conformity Matrix'!$B$3:$B$57,0)),"")</f>
        <v/>
      </c>
      <c r="C40" s="20">
        <f>IFERROR(INDEX('Conformity Matrix'!$D$3:$D$57,MATCH($A40,'Conformity Matrix'!$B$3:$B$57,0)),"")</f>
        <v/>
      </c>
      <c r="D40" s="20">
        <f>IFERROR(INDEX('Conformity Matrix'!$E$3:$E$57,MATCH($A40,'Conformity Matrix'!$B$3:$B$57,0)),"")</f>
        <v/>
      </c>
      <c r="E40" s="20">
        <f>IFERROR(INDEX('Conformity Matrix'!$F$3:$F$57,MATCH($A40,'Conformity Matrix'!$B$3:$B$57,0)),"")</f>
        <v/>
      </c>
      <c r="F40" s="20">
        <f>IFERROR(INDEX('Conformity Matrix'!$G$3:$G$57,MATCH($A40,'Conformity Matrix'!$B$3:$B$57,0)),"")</f>
        <v/>
      </c>
      <c r="G40" s="20">
        <f>IFERROR(INDEX('Conformity Matrix'!$L$3:$L$57,MATCH($A40,'Conformity Matrix'!$B$3:$B$57,0)),"")</f>
        <v/>
      </c>
      <c r="H40" s="41" t="n"/>
      <c r="I40" s="41" t="n"/>
      <c r="J40" s="41" t="n"/>
      <c r="K40" s="42">
        <f>H40+I40+J40</f>
        <v/>
      </c>
      <c r="L40" s="42">
        <f>IF($D40="",0,H40*($D40/100))</f>
        <v/>
      </c>
      <c r="M40" s="42">
        <f>IF($F40="Federal",I40,IF(ISNUMBER($F40),MIN(I40,$F40),I40))</f>
        <v/>
      </c>
      <c r="N40" s="41" t="n"/>
      <c r="O40" s="42">
        <f>L40+M40+N40</f>
        <v/>
      </c>
      <c r="P40" s="42">
        <f>K40-O40</f>
        <v/>
      </c>
      <c r="Q40" s="41" t="n"/>
      <c r="R40" s="20">
        <f>IFERROR(INDEX('Conformity Matrix'!$M$3:$M$57,MATCH($A40,'Conformity Matrix'!$B$3:$B$57,0)),"")</f>
        <v/>
      </c>
    </row>
    <row r="41">
      <c r="A41" s="40" t="n"/>
      <c r="B41" s="20">
        <f>IFERROR(INDEX('Conformity Matrix'!$A$3:$A$57,MATCH($A41,'Conformity Matrix'!$B$3:$B$57,0)),"")</f>
        <v/>
      </c>
      <c r="C41" s="20">
        <f>IFERROR(INDEX('Conformity Matrix'!$D$3:$D$57,MATCH($A41,'Conformity Matrix'!$B$3:$B$57,0)),"")</f>
        <v/>
      </c>
      <c r="D41" s="20">
        <f>IFERROR(INDEX('Conformity Matrix'!$E$3:$E$57,MATCH($A41,'Conformity Matrix'!$B$3:$B$57,0)),"")</f>
        <v/>
      </c>
      <c r="E41" s="20">
        <f>IFERROR(INDEX('Conformity Matrix'!$F$3:$F$57,MATCH($A41,'Conformity Matrix'!$B$3:$B$57,0)),"")</f>
        <v/>
      </c>
      <c r="F41" s="20">
        <f>IFERROR(INDEX('Conformity Matrix'!$G$3:$G$57,MATCH($A41,'Conformity Matrix'!$B$3:$B$57,0)),"")</f>
        <v/>
      </c>
      <c r="G41" s="20">
        <f>IFERROR(INDEX('Conformity Matrix'!$L$3:$L$57,MATCH($A41,'Conformity Matrix'!$B$3:$B$57,0)),"")</f>
        <v/>
      </c>
      <c r="H41" s="41" t="n"/>
      <c r="I41" s="41" t="n"/>
      <c r="J41" s="41" t="n"/>
      <c r="K41" s="42">
        <f>H41+I41+J41</f>
        <v/>
      </c>
      <c r="L41" s="42">
        <f>IF($D41="",0,H41*($D41/100))</f>
        <v/>
      </c>
      <c r="M41" s="42">
        <f>IF($F41="Federal",I41,IF(ISNUMBER($F41),MIN(I41,$F41),I41))</f>
        <v/>
      </c>
      <c r="N41" s="41" t="n"/>
      <c r="O41" s="42">
        <f>L41+M41+N41</f>
        <v/>
      </c>
      <c r="P41" s="42">
        <f>K41-O41</f>
        <v/>
      </c>
      <c r="Q41" s="41" t="n"/>
      <c r="R41" s="20">
        <f>IFERROR(INDEX('Conformity Matrix'!$M$3:$M$57,MATCH($A41,'Conformity Matrix'!$B$3:$B$57,0)),"")</f>
        <v/>
      </c>
    </row>
    <row r="42">
      <c r="A42" s="40" t="n"/>
      <c r="B42" s="20">
        <f>IFERROR(INDEX('Conformity Matrix'!$A$3:$A$57,MATCH($A42,'Conformity Matrix'!$B$3:$B$57,0)),"")</f>
        <v/>
      </c>
      <c r="C42" s="20">
        <f>IFERROR(INDEX('Conformity Matrix'!$D$3:$D$57,MATCH($A42,'Conformity Matrix'!$B$3:$B$57,0)),"")</f>
        <v/>
      </c>
      <c r="D42" s="20">
        <f>IFERROR(INDEX('Conformity Matrix'!$E$3:$E$57,MATCH($A42,'Conformity Matrix'!$B$3:$B$57,0)),"")</f>
        <v/>
      </c>
      <c r="E42" s="20">
        <f>IFERROR(INDEX('Conformity Matrix'!$F$3:$F$57,MATCH($A42,'Conformity Matrix'!$B$3:$B$57,0)),"")</f>
        <v/>
      </c>
      <c r="F42" s="20">
        <f>IFERROR(INDEX('Conformity Matrix'!$G$3:$G$57,MATCH($A42,'Conformity Matrix'!$B$3:$B$57,0)),"")</f>
        <v/>
      </c>
      <c r="G42" s="20">
        <f>IFERROR(INDEX('Conformity Matrix'!$L$3:$L$57,MATCH($A42,'Conformity Matrix'!$B$3:$B$57,0)),"")</f>
        <v/>
      </c>
      <c r="H42" s="41" t="n"/>
      <c r="I42" s="41" t="n"/>
      <c r="J42" s="41" t="n"/>
      <c r="K42" s="42">
        <f>H42+I42+J42</f>
        <v/>
      </c>
      <c r="L42" s="42">
        <f>IF($D42="",0,H42*($D42/100))</f>
        <v/>
      </c>
      <c r="M42" s="42">
        <f>IF($F42="Federal",I42,IF(ISNUMBER($F42),MIN(I42,$F42),I42))</f>
        <v/>
      </c>
      <c r="N42" s="41" t="n"/>
      <c r="O42" s="42">
        <f>L42+M42+N42</f>
        <v/>
      </c>
      <c r="P42" s="42">
        <f>K42-O42</f>
        <v/>
      </c>
      <c r="Q42" s="41" t="n"/>
      <c r="R42" s="20">
        <f>IFERROR(INDEX('Conformity Matrix'!$M$3:$M$57,MATCH($A42,'Conformity Matrix'!$B$3:$B$57,0)),"")</f>
        <v/>
      </c>
    </row>
    <row r="43">
      <c r="A43" s="40" t="n"/>
      <c r="B43" s="20">
        <f>IFERROR(INDEX('Conformity Matrix'!$A$3:$A$57,MATCH($A43,'Conformity Matrix'!$B$3:$B$57,0)),"")</f>
        <v/>
      </c>
      <c r="C43" s="20">
        <f>IFERROR(INDEX('Conformity Matrix'!$D$3:$D$57,MATCH($A43,'Conformity Matrix'!$B$3:$B$57,0)),"")</f>
        <v/>
      </c>
      <c r="D43" s="20">
        <f>IFERROR(INDEX('Conformity Matrix'!$E$3:$E$57,MATCH($A43,'Conformity Matrix'!$B$3:$B$57,0)),"")</f>
        <v/>
      </c>
      <c r="E43" s="20">
        <f>IFERROR(INDEX('Conformity Matrix'!$F$3:$F$57,MATCH($A43,'Conformity Matrix'!$B$3:$B$57,0)),"")</f>
        <v/>
      </c>
      <c r="F43" s="20">
        <f>IFERROR(INDEX('Conformity Matrix'!$G$3:$G$57,MATCH($A43,'Conformity Matrix'!$B$3:$B$57,0)),"")</f>
        <v/>
      </c>
      <c r="G43" s="20">
        <f>IFERROR(INDEX('Conformity Matrix'!$L$3:$L$57,MATCH($A43,'Conformity Matrix'!$B$3:$B$57,0)),"")</f>
        <v/>
      </c>
      <c r="H43" s="41" t="n"/>
      <c r="I43" s="41" t="n"/>
      <c r="J43" s="41" t="n"/>
      <c r="K43" s="42">
        <f>H43+I43+J43</f>
        <v/>
      </c>
      <c r="L43" s="42">
        <f>IF($D43="",0,H43*($D43/100))</f>
        <v/>
      </c>
      <c r="M43" s="42">
        <f>IF($F43="Federal",I43,IF(ISNUMBER($F43),MIN(I43,$F43),I43))</f>
        <v/>
      </c>
      <c r="N43" s="41" t="n"/>
      <c r="O43" s="42">
        <f>L43+M43+N43</f>
        <v/>
      </c>
      <c r="P43" s="42">
        <f>K43-O43</f>
        <v/>
      </c>
      <c r="Q43" s="41" t="n"/>
      <c r="R43" s="20">
        <f>IFERROR(INDEX('Conformity Matrix'!$M$3:$M$57,MATCH($A43,'Conformity Matrix'!$B$3:$B$57,0)),"")</f>
        <v/>
      </c>
    </row>
    <row r="44">
      <c r="A44" s="40" t="n"/>
      <c r="B44" s="20">
        <f>IFERROR(INDEX('Conformity Matrix'!$A$3:$A$57,MATCH($A44,'Conformity Matrix'!$B$3:$B$57,0)),"")</f>
        <v/>
      </c>
      <c r="C44" s="20">
        <f>IFERROR(INDEX('Conformity Matrix'!$D$3:$D$57,MATCH($A44,'Conformity Matrix'!$B$3:$B$57,0)),"")</f>
        <v/>
      </c>
      <c r="D44" s="20">
        <f>IFERROR(INDEX('Conformity Matrix'!$E$3:$E$57,MATCH($A44,'Conformity Matrix'!$B$3:$B$57,0)),"")</f>
        <v/>
      </c>
      <c r="E44" s="20">
        <f>IFERROR(INDEX('Conformity Matrix'!$F$3:$F$57,MATCH($A44,'Conformity Matrix'!$B$3:$B$57,0)),"")</f>
        <v/>
      </c>
      <c r="F44" s="20">
        <f>IFERROR(INDEX('Conformity Matrix'!$G$3:$G$57,MATCH($A44,'Conformity Matrix'!$B$3:$B$57,0)),"")</f>
        <v/>
      </c>
      <c r="G44" s="20">
        <f>IFERROR(INDEX('Conformity Matrix'!$L$3:$L$57,MATCH($A44,'Conformity Matrix'!$B$3:$B$57,0)),"")</f>
        <v/>
      </c>
      <c r="H44" s="41" t="n"/>
      <c r="I44" s="41" t="n"/>
      <c r="J44" s="41" t="n"/>
      <c r="K44" s="42">
        <f>H44+I44+J44</f>
        <v/>
      </c>
      <c r="L44" s="42">
        <f>IF($D44="",0,H44*($D44/100))</f>
        <v/>
      </c>
      <c r="M44" s="42">
        <f>IF($F44="Federal",I44,IF(ISNUMBER($F44),MIN(I44,$F44),I44))</f>
        <v/>
      </c>
      <c r="N44" s="41" t="n"/>
      <c r="O44" s="42">
        <f>L44+M44+N44</f>
        <v/>
      </c>
      <c r="P44" s="42">
        <f>K44-O44</f>
        <v/>
      </c>
      <c r="Q44" s="41" t="n"/>
      <c r="R44" s="20">
        <f>IFERROR(INDEX('Conformity Matrix'!$M$3:$M$57,MATCH($A44,'Conformity Matrix'!$B$3:$B$57,0)),"")</f>
        <v/>
      </c>
    </row>
    <row r="45">
      <c r="A45" s="40" t="n"/>
      <c r="B45" s="20">
        <f>IFERROR(INDEX('Conformity Matrix'!$A$3:$A$57,MATCH($A45,'Conformity Matrix'!$B$3:$B$57,0)),"")</f>
        <v/>
      </c>
      <c r="C45" s="20">
        <f>IFERROR(INDEX('Conformity Matrix'!$D$3:$D$57,MATCH($A45,'Conformity Matrix'!$B$3:$B$57,0)),"")</f>
        <v/>
      </c>
      <c r="D45" s="20">
        <f>IFERROR(INDEX('Conformity Matrix'!$E$3:$E$57,MATCH($A45,'Conformity Matrix'!$B$3:$B$57,0)),"")</f>
        <v/>
      </c>
      <c r="E45" s="20">
        <f>IFERROR(INDEX('Conformity Matrix'!$F$3:$F$57,MATCH($A45,'Conformity Matrix'!$B$3:$B$57,0)),"")</f>
        <v/>
      </c>
      <c r="F45" s="20">
        <f>IFERROR(INDEX('Conformity Matrix'!$G$3:$G$57,MATCH($A45,'Conformity Matrix'!$B$3:$B$57,0)),"")</f>
        <v/>
      </c>
      <c r="G45" s="20">
        <f>IFERROR(INDEX('Conformity Matrix'!$L$3:$L$57,MATCH($A45,'Conformity Matrix'!$B$3:$B$57,0)),"")</f>
        <v/>
      </c>
      <c r="H45" s="41" t="n"/>
      <c r="I45" s="41" t="n"/>
      <c r="J45" s="41" t="n"/>
      <c r="K45" s="42">
        <f>H45+I45+J45</f>
        <v/>
      </c>
      <c r="L45" s="42">
        <f>IF($D45="",0,H45*($D45/100))</f>
        <v/>
      </c>
      <c r="M45" s="42">
        <f>IF($F45="Federal",I45,IF(ISNUMBER($F45),MIN(I45,$F45),I45))</f>
        <v/>
      </c>
      <c r="N45" s="41" t="n"/>
      <c r="O45" s="42">
        <f>L45+M45+N45</f>
        <v/>
      </c>
      <c r="P45" s="42">
        <f>K45-O45</f>
        <v/>
      </c>
      <c r="Q45" s="41" t="n"/>
      <c r="R45" s="20">
        <f>IFERROR(INDEX('Conformity Matrix'!$M$3:$M$57,MATCH($A45,'Conformity Matrix'!$B$3:$B$57,0)),"")</f>
        <v/>
      </c>
    </row>
    <row r="46">
      <c r="A46" s="40" t="n"/>
      <c r="B46" s="20">
        <f>IFERROR(INDEX('Conformity Matrix'!$A$3:$A$57,MATCH($A46,'Conformity Matrix'!$B$3:$B$57,0)),"")</f>
        <v/>
      </c>
      <c r="C46" s="20">
        <f>IFERROR(INDEX('Conformity Matrix'!$D$3:$D$57,MATCH($A46,'Conformity Matrix'!$B$3:$B$57,0)),"")</f>
        <v/>
      </c>
      <c r="D46" s="20">
        <f>IFERROR(INDEX('Conformity Matrix'!$E$3:$E$57,MATCH($A46,'Conformity Matrix'!$B$3:$B$57,0)),"")</f>
        <v/>
      </c>
      <c r="E46" s="20">
        <f>IFERROR(INDEX('Conformity Matrix'!$F$3:$F$57,MATCH($A46,'Conformity Matrix'!$B$3:$B$57,0)),"")</f>
        <v/>
      </c>
      <c r="F46" s="20">
        <f>IFERROR(INDEX('Conformity Matrix'!$G$3:$G$57,MATCH($A46,'Conformity Matrix'!$B$3:$B$57,0)),"")</f>
        <v/>
      </c>
      <c r="G46" s="20">
        <f>IFERROR(INDEX('Conformity Matrix'!$L$3:$L$57,MATCH($A46,'Conformity Matrix'!$B$3:$B$57,0)),"")</f>
        <v/>
      </c>
      <c r="H46" s="41" t="n"/>
      <c r="I46" s="41" t="n"/>
      <c r="J46" s="41" t="n"/>
      <c r="K46" s="42">
        <f>H46+I46+J46</f>
        <v/>
      </c>
      <c r="L46" s="42">
        <f>IF($D46="",0,H46*($D46/100))</f>
        <v/>
      </c>
      <c r="M46" s="42">
        <f>IF($F46="Federal",I46,IF(ISNUMBER($F46),MIN(I46,$F46),I46))</f>
        <v/>
      </c>
      <c r="N46" s="41" t="n"/>
      <c r="O46" s="42">
        <f>L46+M46+N46</f>
        <v/>
      </c>
      <c r="P46" s="42">
        <f>K46-O46</f>
        <v/>
      </c>
      <c r="Q46" s="41" t="n"/>
      <c r="R46" s="20">
        <f>IFERROR(INDEX('Conformity Matrix'!$M$3:$M$57,MATCH($A46,'Conformity Matrix'!$B$3:$B$57,0)),"")</f>
        <v/>
      </c>
    </row>
    <row r="47">
      <c r="A47" s="40" t="n"/>
      <c r="B47" s="20">
        <f>IFERROR(INDEX('Conformity Matrix'!$A$3:$A$57,MATCH($A47,'Conformity Matrix'!$B$3:$B$57,0)),"")</f>
        <v/>
      </c>
      <c r="C47" s="20">
        <f>IFERROR(INDEX('Conformity Matrix'!$D$3:$D$57,MATCH($A47,'Conformity Matrix'!$B$3:$B$57,0)),"")</f>
        <v/>
      </c>
      <c r="D47" s="20">
        <f>IFERROR(INDEX('Conformity Matrix'!$E$3:$E$57,MATCH($A47,'Conformity Matrix'!$B$3:$B$57,0)),"")</f>
        <v/>
      </c>
      <c r="E47" s="20">
        <f>IFERROR(INDEX('Conformity Matrix'!$F$3:$F$57,MATCH($A47,'Conformity Matrix'!$B$3:$B$57,0)),"")</f>
        <v/>
      </c>
      <c r="F47" s="20">
        <f>IFERROR(INDEX('Conformity Matrix'!$G$3:$G$57,MATCH($A47,'Conformity Matrix'!$B$3:$B$57,0)),"")</f>
        <v/>
      </c>
      <c r="G47" s="20">
        <f>IFERROR(INDEX('Conformity Matrix'!$L$3:$L$57,MATCH($A47,'Conformity Matrix'!$B$3:$B$57,0)),"")</f>
        <v/>
      </c>
      <c r="H47" s="41" t="n"/>
      <c r="I47" s="41" t="n"/>
      <c r="J47" s="41" t="n"/>
      <c r="K47" s="42">
        <f>H47+I47+J47</f>
        <v/>
      </c>
      <c r="L47" s="42">
        <f>IF($D47="",0,H47*($D47/100))</f>
        <v/>
      </c>
      <c r="M47" s="42">
        <f>IF($F47="Federal",I47,IF(ISNUMBER($F47),MIN(I47,$F47),I47))</f>
        <v/>
      </c>
      <c r="N47" s="41" t="n"/>
      <c r="O47" s="42">
        <f>L47+M47+N47</f>
        <v/>
      </c>
      <c r="P47" s="42">
        <f>K47-O47</f>
        <v/>
      </c>
      <c r="Q47" s="41" t="n"/>
      <c r="R47" s="20">
        <f>IFERROR(INDEX('Conformity Matrix'!$M$3:$M$57,MATCH($A47,'Conformity Matrix'!$B$3:$B$57,0)),"")</f>
        <v/>
      </c>
    </row>
    <row r="48">
      <c r="A48" s="40" t="n"/>
      <c r="B48" s="20">
        <f>IFERROR(INDEX('Conformity Matrix'!$A$3:$A$57,MATCH($A48,'Conformity Matrix'!$B$3:$B$57,0)),"")</f>
        <v/>
      </c>
      <c r="C48" s="20">
        <f>IFERROR(INDEX('Conformity Matrix'!$D$3:$D$57,MATCH($A48,'Conformity Matrix'!$B$3:$B$57,0)),"")</f>
        <v/>
      </c>
      <c r="D48" s="20">
        <f>IFERROR(INDEX('Conformity Matrix'!$E$3:$E$57,MATCH($A48,'Conformity Matrix'!$B$3:$B$57,0)),"")</f>
        <v/>
      </c>
      <c r="E48" s="20">
        <f>IFERROR(INDEX('Conformity Matrix'!$F$3:$F$57,MATCH($A48,'Conformity Matrix'!$B$3:$B$57,0)),"")</f>
        <v/>
      </c>
      <c r="F48" s="20">
        <f>IFERROR(INDEX('Conformity Matrix'!$G$3:$G$57,MATCH($A48,'Conformity Matrix'!$B$3:$B$57,0)),"")</f>
        <v/>
      </c>
      <c r="G48" s="20">
        <f>IFERROR(INDEX('Conformity Matrix'!$L$3:$L$57,MATCH($A48,'Conformity Matrix'!$B$3:$B$57,0)),"")</f>
        <v/>
      </c>
      <c r="H48" s="41" t="n"/>
      <c r="I48" s="41" t="n"/>
      <c r="J48" s="41" t="n"/>
      <c r="K48" s="42">
        <f>H48+I48+J48</f>
        <v/>
      </c>
      <c r="L48" s="42">
        <f>IF($D48="",0,H48*($D48/100))</f>
        <v/>
      </c>
      <c r="M48" s="42">
        <f>IF($F48="Federal",I48,IF(ISNUMBER($F48),MIN(I48,$F48),I48))</f>
        <v/>
      </c>
      <c r="N48" s="41" t="n"/>
      <c r="O48" s="42">
        <f>L48+M48+N48</f>
        <v/>
      </c>
      <c r="P48" s="42">
        <f>K48-O48</f>
        <v/>
      </c>
      <c r="Q48" s="41" t="n"/>
      <c r="R48" s="20">
        <f>IFERROR(INDEX('Conformity Matrix'!$M$3:$M$57,MATCH($A48,'Conformity Matrix'!$B$3:$B$57,0)),"")</f>
        <v/>
      </c>
    </row>
    <row r="49">
      <c r="A49" s="40" t="n"/>
      <c r="B49" s="20">
        <f>IFERROR(INDEX('Conformity Matrix'!$A$3:$A$57,MATCH($A49,'Conformity Matrix'!$B$3:$B$57,0)),"")</f>
        <v/>
      </c>
      <c r="C49" s="20">
        <f>IFERROR(INDEX('Conformity Matrix'!$D$3:$D$57,MATCH($A49,'Conformity Matrix'!$B$3:$B$57,0)),"")</f>
        <v/>
      </c>
      <c r="D49" s="20">
        <f>IFERROR(INDEX('Conformity Matrix'!$E$3:$E$57,MATCH($A49,'Conformity Matrix'!$B$3:$B$57,0)),"")</f>
        <v/>
      </c>
      <c r="E49" s="20">
        <f>IFERROR(INDEX('Conformity Matrix'!$F$3:$F$57,MATCH($A49,'Conformity Matrix'!$B$3:$B$57,0)),"")</f>
        <v/>
      </c>
      <c r="F49" s="20">
        <f>IFERROR(INDEX('Conformity Matrix'!$G$3:$G$57,MATCH($A49,'Conformity Matrix'!$B$3:$B$57,0)),"")</f>
        <v/>
      </c>
      <c r="G49" s="20">
        <f>IFERROR(INDEX('Conformity Matrix'!$L$3:$L$57,MATCH($A49,'Conformity Matrix'!$B$3:$B$57,0)),"")</f>
        <v/>
      </c>
      <c r="H49" s="41" t="n"/>
      <c r="I49" s="41" t="n"/>
      <c r="J49" s="41" t="n"/>
      <c r="K49" s="42">
        <f>H49+I49+J49</f>
        <v/>
      </c>
      <c r="L49" s="42">
        <f>IF($D49="",0,H49*($D49/100))</f>
        <v/>
      </c>
      <c r="M49" s="42">
        <f>IF($F49="Federal",I49,IF(ISNUMBER($F49),MIN(I49,$F49),I49))</f>
        <v/>
      </c>
      <c r="N49" s="41" t="n"/>
      <c r="O49" s="42">
        <f>L49+M49+N49</f>
        <v/>
      </c>
      <c r="P49" s="42">
        <f>K49-O49</f>
        <v/>
      </c>
      <c r="Q49" s="41" t="n"/>
      <c r="R49" s="20">
        <f>IFERROR(INDEX('Conformity Matrix'!$M$3:$M$57,MATCH($A49,'Conformity Matrix'!$B$3:$B$57,0)),"")</f>
        <v/>
      </c>
    </row>
    <row r="50">
      <c r="A50" s="40" t="n"/>
      <c r="B50" s="20">
        <f>IFERROR(INDEX('Conformity Matrix'!$A$3:$A$57,MATCH($A50,'Conformity Matrix'!$B$3:$B$57,0)),"")</f>
        <v/>
      </c>
      <c r="C50" s="20">
        <f>IFERROR(INDEX('Conformity Matrix'!$D$3:$D$57,MATCH($A50,'Conformity Matrix'!$B$3:$B$57,0)),"")</f>
        <v/>
      </c>
      <c r="D50" s="20">
        <f>IFERROR(INDEX('Conformity Matrix'!$E$3:$E$57,MATCH($A50,'Conformity Matrix'!$B$3:$B$57,0)),"")</f>
        <v/>
      </c>
      <c r="E50" s="20">
        <f>IFERROR(INDEX('Conformity Matrix'!$F$3:$F$57,MATCH($A50,'Conformity Matrix'!$B$3:$B$57,0)),"")</f>
        <v/>
      </c>
      <c r="F50" s="20">
        <f>IFERROR(INDEX('Conformity Matrix'!$G$3:$G$57,MATCH($A50,'Conformity Matrix'!$B$3:$B$57,0)),"")</f>
        <v/>
      </c>
      <c r="G50" s="20">
        <f>IFERROR(INDEX('Conformity Matrix'!$L$3:$L$57,MATCH($A50,'Conformity Matrix'!$B$3:$B$57,0)),"")</f>
        <v/>
      </c>
      <c r="H50" s="41" t="n"/>
      <c r="I50" s="41" t="n"/>
      <c r="J50" s="41" t="n"/>
      <c r="K50" s="42">
        <f>H50+I50+J50</f>
        <v/>
      </c>
      <c r="L50" s="42">
        <f>IF($D50="",0,H50*($D50/100))</f>
        <v/>
      </c>
      <c r="M50" s="42">
        <f>IF($F50="Federal",I50,IF(ISNUMBER($F50),MIN(I50,$F50),I50))</f>
        <v/>
      </c>
      <c r="N50" s="41" t="n"/>
      <c r="O50" s="42">
        <f>L50+M50+N50</f>
        <v/>
      </c>
      <c r="P50" s="42">
        <f>K50-O50</f>
        <v/>
      </c>
      <c r="Q50" s="41" t="n"/>
      <c r="R50" s="20">
        <f>IFERROR(INDEX('Conformity Matrix'!$M$3:$M$57,MATCH($A50,'Conformity Matrix'!$B$3:$B$57,0)),"")</f>
        <v/>
      </c>
    </row>
    <row r="51">
      <c r="A51" s="40" t="n"/>
      <c r="B51" s="20">
        <f>IFERROR(INDEX('Conformity Matrix'!$A$3:$A$57,MATCH($A51,'Conformity Matrix'!$B$3:$B$57,0)),"")</f>
        <v/>
      </c>
      <c r="C51" s="20">
        <f>IFERROR(INDEX('Conformity Matrix'!$D$3:$D$57,MATCH($A51,'Conformity Matrix'!$B$3:$B$57,0)),"")</f>
        <v/>
      </c>
      <c r="D51" s="20">
        <f>IFERROR(INDEX('Conformity Matrix'!$E$3:$E$57,MATCH($A51,'Conformity Matrix'!$B$3:$B$57,0)),"")</f>
        <v/>
      </c>
      <c r="E51" s="20">
        <f>IFERROR(INDEX('Conformity Matrix'!$F$3:$F$57,MATCH($A51,'Conformity Matrix'!$B$3:$B$57,0)),"")</f>
        <v/>
      </c>
      <c r="F51" s="20">
        <f>IFERROR(INDEX('Conformity Matrix'!$G$3:$G$57,MATCH($A51,'Conformity Matrix'!$B$3:$B$57,0)),"")</f>
        <v/>
      </c>
      <c r="G51" s="20">
        <f>IFERROR(INDEX('Conformity Matrix'!$L$3:$L$57,MATCH($A51,'Conformity Matrix'!$B$3:$B$57,0)),"")</f>
        <v/>
      </c>
      <c r="H51" s="41" t="n"/>
      <c r="I51" s="41" t="n"/>
      <c r="J51" s="41" t="n"/>
      <c r="K51" s="42">
        <f>H51+I51+J51</f>
        <v/>
      </c>
      <c r="L51" s="42">
        <f>IF($D51="",0,H51*($D51/100))</f>
        <v/>
      </c>
      <c r="M51" s="42">
        <f>IF($F51="Federal",I51,IF(ISNUMBER($F51),MIN(I51,$F51),I51))</f>
        <v/>
      </c>
      <c r="N51" s="41" t="n"/>
      <c r="O51" s="42">
        <f>L51+M51+N51</f>
        <v/>
      </c>
      <c r="P51" s="42">
        <f>K51-O51</f>
        <v/>
      </c>
      <c r="Q51" s="41" t="n"/>
      <c r="R51" s="20">
        <f>IFERROR(INDEX('Conformity Matrix'!$M$3:$M$57,MATCH($A51,'Conformity Matrix'!$B$3:$B$57,0)),"")</f>
        <v/>
      </c>
    </row>
    <row r="52">
      <c r="A52" s="40" t="n"/>
      <c r="B52" s="20">
        <f>IFERROR(INDEX('Conformity Matrix'!$A$3:$A$57,MATCH($A52,'Conformity Matrix'!$B$3:$B$57,0)),"")</f>
        <v/>
      </c>
      <c r="C52" s="20">
        <f>IFERROR(INDEX('Conformity Matrix'!$D$3:$D$57,MATCH($A52,'Conformity Matrix'!$B$3:$B$57,0)),"")</f>
        <v/>
      </c>
      <c r="D52" s="20">
        <f>IFERROR(INDEX('Conformity Matrix'!$E$3:$E$57,MATCH($A52,'Conformity Matrix'!$B$3:$B$57,0)),"")</f>
        <v/>
      </c>
      <c r="E52" s="20">
        <f>IFERROR(INDEX('Conformity Matrix'!$F$3:$F$57,MATCH($A52,'Conformity Matrix'!$B$3:$B$57,0)),"")</f>
        <v/>
      </c>
      <c r="F52" s="20">
        <f>IFERROR(INDEX('Conformity Matrix'!$G$3:$G$57,MATCH($A52,'Conformity Matrix'!$B$3:$B$57,0)),"")</f>
        <v/>
      </c>
      <c r="G52" s="20">
        <f>IFERROR(INDEX('Conformity Matrix'!$L$3:$L$57,MATCH($A52,'Conformity Matrix'!$B$3:$B$57,0)),"")</f>
        <v/>
      </c>
      <c r="H52" s="41" t="n"/>
      <c r="I52" s="41" t="n"/>
      <c r="J52" s="41" t="n"/>
      <c r="K52" s="42">
        <f>H52+I52+J52</f>
        <v/>
      </c>
      <c r="L52" s="42">
        <f>IF($D52="",0,H52*($D52/100))</f>
        <v/>
      </c>
      <c r="M52" s="42">
        <f>IF($F52="Federal",I52,IF(ISNUMBER($F52),MIN(I52,$F52),I52))</f>
        <v/>
      </c>
      <c r="N52" s="41" t="n"/>
      <c r="O52" s="42">
        <f>L52+M52+N52</f>
        <v/>
      </c>
      <c r="P52" s="42">
        <f>K52-O52</f>
        <v/>
      </c>
      <c r="Q52" s="41" t="n"/>
      <c r="R52" s="20">
        <f>IFERROR(INDEX('Conformity Matrix'!$M$3:$M$57,MATCH($A52,'Conformity Matrix'!$B$3:$B$57,0)),"")</f>
        <v/>
      </c>
    </row>
    <row r="53">
      <c r="A53" s="40" t="n"/>
      <c r="B53" s="20">
        <f>IFERROR(INDEX('Conformity Matrix'!$A$3:$A$57,MATCH($A53,'Conformity Matrix'!$B$3:$B$57,0)),"")</f>
        <v/>
      </c>
      <c r="C53" s="20">
        <f>IFERROR(INDEX('Conformity Matrix'!$D$3:$D$57,MATCH($A53,'Conformity Matrix'!$B$3:$B$57,0)),"")</f>
        <v/>
      </c>
      <c r="D53" s="20">
        <f>IFERROR(INDEX('Conformity Matrix'!$E$3:$E$57,MATCH($A53,'Conformity Matrix'!$B$3:$B$57,0)),"")</f>
        <v/>
      </c>
      <c r="E53" s="20">
        <f>IFERROR(INDEX('Conformity Matrix'!$F$3:$F$57,MATCH($A53,'Conformity Matrix'!$B$3:$B$57,0)),"")</f>
        <v/>
      </c>
      <c r="F53" s="20">
        <f>IFERROR(INDEX('Conformity Matrix'!$G$3:$G$57,MATCH($A53,'Conformity Matrix'!$B$3:$B$57,0)),"")</f>
        <v/>
      </c>
      <c r="G53" s="20">
        <f>IFERROR(INDEX('Conformity Matrix'!$L$3:$L$57,MATCH($A53,'Conformity Matrix'!$B$3:$B$57,0)),"")</f>
        <v/>
      </c>
      <c r="H53" s="41" t="n"/>
      <c r="I53" s="41" t="n"/>
      <c r="J53" s="41" t="n"/>
      <c r="K53" s="42">
        <f>H53+I53+J53</f>
        <v/>
      </c>
      <c r="L53" s="42">
        <f>IF($D53="",0,H53*($D53/100))</f>
        <v/>
      </c>
      <c r="M53" s="42">
        <f>IF($F53="Federal",I53,IF(ISNUMBER($F53),MIN(I53,$F53),I53))</f>
        <v/>
      </c>
      <c r="N53" s="41" t="n"/>
      <c r="O53" s="42">
        <f>L53+M53+N53</f>
        <v/>
      </c>
      <c r="P53" s="42">
        <f>K53-O53</f>
        <v/>
      </c>
      <c r="Q53" s="41" t="n"/>
      <c r="R53" s="20">
        <f>IFERROR(INDEX('Conformity Matrix'!$M$3:$M$57,MATCH($A53,'Conformity Matrix'!$B$3:$B$57,0)),"")</f>
        <v/>
      </c>
    </row>
    <row r="54">
      <c r="A54" s="40" t="n"/>
      <c r="B54" s="20">
        <f>IFERROR(INDEX('Conformity Matrix'!$A$3:$A$57,MATCH($A54,'Conformity Matrix'!$B$3:$B$57,0)),"")</f>
        <v/>
      </c>
      <c r="C54" s="20">
        <f>IFERROR(INDEX('Conformity Matrix'!$D$3:$D$57,MATCH($A54,'Conformity Matrix'!$B$3:$B$57,0)),"")</f>
        <v/>
      </c>
      <c r="D54" s="20">
        <f>IFERROR(INDEX('Conformity Matrix'!$E$3:$E$57,MATCH($A54,'Conformity Matrix'!$B$3:$B$57,0)),"")</f>
        <v/>
      </c>
      <c r="E54" s="20">
        <f>IFERROR(INDEX('Conformity Matrix'!$F$3:$F$57,MATCH($A54,'Conformity Matrix'!$B$3:$B$57,0)),"")</f>
        <v/>
      </c>
      <c r="F54" s="20">
        <f>IFERROR(INDEX('Conformity Matrix'!$G$3:$G$57,MATCH($A54,'Conformity Matrix'!$B$3:$B$57,0)),"")</f>
        <v/>
      </c>
      <c r="G54" s="20">
        <f>IFERROR(INDEX('Conformity Matrix'!$L$3:$L$57,MATCH($A54,'Conformity Matrix'!$B$3:$B$57,0)),"")</f>
        <v/>
      </c>
      <c r="H54" s="41" t="n"/>
      <c r="I54" s="41" t="n"/>
      <c r="J54" s="41" t="n"/>
      <c r="K54" s="42">
        <f>H54+I54+J54</f>
        <v/>
      </c>
      <c r="L54" s="42">
        <f>IF($D54="",0,H54*($D54/100))</f>
        <v/>
      </c>
      <c r="M54" s="42">
        <f>IF($F54="Federal",I54,IF(ISNUMBER($F54),MIN(I54,$F54),I54))</f>
        <v/>
      </c>
      <c r="N54" s="41" t="n"/>
      <c r="O54" s="42">
        <f>L54+M54+N54</f>
        <v/>
      </c>
      <c r="P54" s="42">
        <f>K54-O54</f>
        <v/>
      </c>
      <c r="Q54" s="41" t="n"/>
      <c r="R54" s="20">
        <f>IFERROR(INDEX('Conformity Matrix'!$M$3:$M$57,MATCH($A54,'Conformity Matrix'!$B$3:$B$57,0)),"")</f>
        <v/>
      </c>
    </row>
    <row r="55">
      <c r="A55" s="40" t="n"/>
      <c r="B55" s="20">
        <f>IFERROR(INDEX('Conformity Matrix'!$A$3:$A$57,MATCH($A55,'Conformity Matrix'!$B$3:$B$57,0)),"")</f>
        <v/>
      </c>
      <c r="C55" s="20">
        <f>IFERROR(INDEX('Conformity Matrix'!$D$3:$D$57,MATCH($A55,'Conformity Matrix'!$B$3:$B$57,0)),"")</f>
        <v/>
      </c>
      <c r="D55" s="20">
        <f>IFERROR(INDEX('Conformity Matrix'!$E$3:$E$57,MATCH($A55,'Conformity Matrix'!$B$3:$B$57,0)),"")</f>
        <v/>
      </c>
      <c r="E55" s="20">
        <f>IFERROR(INDEX('Conformity Matrix'!$F$3:$F$57,MATCH($A55,'Conformity Matrix'!$B$3:$B$57,0)),"")</f>
        <v/>
      </c>
      <c r="F55" s="20">
        <f>IFERROR(INDEX('Conformity Matrix'!$G$3:$G$57,MATCH($A55,'Conformity Matrix'!$B$3:$B$57,0)),"")</f>
        <v/>
      </c>
      <c r="G55" s="20">
        <f>IFERROR(INDEX('Conformity Matrix'!$L$3:$L$57,MATCH($A55,'Conformity Matrix'!$B$3:$B$57,0)),"")</f>
        <v/>
      </c>
      <c r="H55" s="41" t="n"/>
      <c r="I55" s="41" t="n"/>
      <c r="J55" s="41" t="n"/>
      <c r="K55" s="42">
        <f>H55+I55+J55</f>
        <v/>
      </c>
      <c r="L55" s="42">
        <f>IF($D55="",0,H55*($D55/100))</f>
        <v/>
      </c>
      <c r="M55" s="42">
        <f>IF($F55="Federal",I55,IF(ISNUMBER($F55),MIN(I55,$F55),I55))</f>
        <v/>
      </c>
      <c r="N55" s="41" t="n"/>
      <c r="O55" s="42">
        <f>L55+M55+N55</f>
        <v/>
      </c>
      <c r="P55" s="42">
        <f>K55-O55</f>
        <v/>
      </c>
      <c r="Q55" s="41" t="n"/>
      <c r="R55" s="20">
        <f>IFERROR(INDEX('Conformity Matrix'!$M$3:$M$57,MATCH($A55,'Conformity Matrix'!$B$3:$B$57,0)),"")</f>
        <v/>
      </c>
    </row>
    <row r="56">
      <c r="A56" s="40" t="n"/>
      <c r="B56" s="20">
        <f>IFERROR(INDEX('Conformity Matrix'!$A$3:$A$57,MATCH($A56,'Conformity Matrix'!$B$3:$B$57,0)),"")</f>
        <v/>
      </c>
      <c r="C56" s="20">
        <f>IFERROR(INDEX('Conformity Matrix'!$D$3:$D$57,MATCH($A56,'Conformity Matrix'!$B$3:$B$57,0)),"")</f>
        <v/>
      </c>
      <c r="D56" s="20">
        <f>IFERROR(INDEX('Conformity Matrix'!$E$3:$E$57,MATCH($A56,'Conformity Matrix'!$B$3:$B$57,0)),"")</f>
        <v/>
      </c>
      <c r="E56" s="20">
        <f>IFERROR(INDEX('Conformity Matrix'!$F$3:$F$57,MATCH($A56,'Conformity Matrix'!$B$3:$B$57,0)),"")</f>
        <v/>
      </c>
      <c r="F56" s="20">
        <f>IFERROR(INDEX('Conformity Matrix'!$G$3:$G$57,MATCH($A56,'Conformity Matrix'!$B$3:$B$57,0)),"")</f>
        <v/>
      </c>
      <c r="G56" s="20">
        <f>IFERROR(INDEX('Conformity Matrix'!$L$3:$L$57,MATCH($A56,'Conformity Matrix'!$B$3:$B$57,0)),"")</f>
        <v/>
      </c>
      <c r="H56" s="41" t="n"/>
      <c r="I56" s="41" t="n"/>
      <c r="J56" s="41" t="n"/>
      <c r="K56" s="42">
        <f>H56+I56+J56</f>
        <v/>
      </c>
      <c r="L56" s="42">
        <f>IF($D56="",0,H56*($D56/100))</f>
        <v/>
      </c>
      <c r="M56" s="42">
        <f>IF($F56="Federal",I56,IF(ISNUMBER($F56),MIN(I56,$F56),I56))</f>
        <v/>
      </c>
      <c r="N56" s="41" t="n"/>
      <c r="O56" s="42">
        <f>L56+M56+N56</f>
        <v/>
      </c>
      <c r="P56" s="42">
        <f>K56-O56</f>
        <v/>
      </c>
      <c r="Q56" s="41" t="n"/>
      <c r="R56" s="20">
        <f>IFERROR(INDEX('Conformity Matrix'!$M$3:$M$57,MATCH($A56,'Conformity Matrix'!$B$3:$B$57,0)),"")</f>
        <v/>
      </c>
    </row>
    <row r="57">
      <c r="A57" s="40" t="n"/>
      <c r="B57" s="20">
        <f>IFERROR(INDEX('Conformity Matrix'!$A$3:$A$57,MATCH($A57,'Conformity Matrix'!$B$3:$B$57,0)),"")</f>
        <v/>
      </c>
      <c r="C57" s="20">
        <f>IFERROR(INDEX('Conformity Matrix'!$D$3:$D$57,MATCH($A57,'Conformity Matrix'!$B$3:$B$57,0)),"")</f>
        <v/>
      </c>
      <c r="D57" s="20">
        <f>IFERROR(INDEX('Conformity Matrix'!$E$3:$E$57,MATCH($A57,'Conformity Matrix'!$B$3:$B$57,0)),"")</f>
        <v/>
      </c>
      <c r="E57" s="20">
        <f>IFERROR(INDEX('Conformity Matrix'!$F$3:$F$57,MATCH($A57,'Conformity Matrix'!$B$3:$B$57,0)),"")</f>
        <v/>
      </c>
      <c r="F57" s="20">
        <f>IFERROR(INDEX('Conformity Matrix'!$G$3:$G$57,MATCH($A57,'Conformity Matrix'!$B$3:$B$57,0)),"")</f>
        <v/>
      </c>
      <c r="G57" s="20">
        <f>IFERROR(INDEX('Conformity Matrix'!$L$3:$L$57,MATCH($A57,'Conformity Matrix'!$B$3:$B$57,0)),"")</f>
        <v/>
      </c>
      <c r="H57" s="41" t="n"/>
      <c r="I57" s="41" t="n"/>
      <c r="J57" s="41" t="n"/>
      <c r="K57" s="42">
        <f>H57+I57+J57</f>
        <v/>
      </c>
      <c r="L57" s="42">
        <f>IF($D57="",0,H57*($D57/100))</f>
        <v/>
      </c>
      <c r="M57" s="42">
        <f>IF($F57="Federal",I57,IF(ISNUMBER($F57),MIN(I57,$F57),I57))</f>
        <v/>
      </c>
      <c r="N57" s="41" t="n"/>
      <c r="O57" s="42">
        <f>L57+M57+N57</f>
        <v/>
      </c>
      <c r="P57" s="42">
        <f>K57-O57</f>
        <v/>
      </c>
      <c r="Q57" s="41" t="n"/>
      <c r="R57" s="20">
        <f>IFERROR(INDEX('Conformity Matrix'!$M$3:$M$57,MATCH($A57,'Conformity Matrix'!$B$3:$B$57,0)),"")</f>
        <v/>
      </c>
    </row>
    <row r="58">
      <c r="A58" s="40" t="n"/>
      <c r="B58" s="20">
        <f>IFERROR(INDEX('Conformity Matrix'!$A$3:$A$57,MATCH($A58,'Conformity Matrix'!$B$3:$B$57,0)),"")</f>
        <v/>
      </c>
      <c r="C58" s="20">
        <f>IFERROR(INDEX('Conformity Matrix'!$D$3:$D$57,MATCH($A58,'Conformity Matrix'!$B$3:$B$57,0)),"")</f>
        <v/>
      </c>
      <c r="D58" s="20">
        <f>IFERROR(INDEX('Conformity Matrix'!$E$3:$E$57,MATCH($A58,'Conformity Matrix'!$B$3:$B$57,0)),"")</f>
        <v/>
      </c>
      <c r="E58" s="20">
        <f>IFERROR(INDEX('Conformity Matrix'!$F$3:$F$57,MATCH($A58,'Conformity Matrix'!$B$3:$B$57,0)),"")</f>
        <v/>
      </c>
      <c r="F58" s="20">
        <f>IFERROR(INDEX('Conformity Matrix'!$G$3:$G$57,MATCH($A58,'Conformity Matrix'!$B$3:$B$57,0)),"")</f>
        <v/>
      </c>
      <c r="G58" s="20">
        <f>IFERROR(INDEX('Conformity Matrix'!$L$3:$L$57,MATCH($A58,'Conformity Matrix'!$B$3:$B$57,0)),"")</f>
        <v/>
      </c>
      <c r="H58" s="41" t="n"/>
      <c r="I58" s="41" t="n"/>
      <c r="J58" s="41" t="n"/>
      <c r="K58" s="42">
        <f>H58+I58+J58</f>
        <v/>
      </c>
      <c r="L58" s="42">
        <f>IF($D58="",0,H58*($D58/100))</f>
        <v/>
      </c>
      <c r="M58" s="42">
        <f>IF($F58="Federal",I58,IF(ISNUMBER($F58),MIN(I58,$F58),I58))</f>
        <v/>
      </c>
      <c r="N58" s="41" t="n"/>
      <c r="O58" s="42">
        <f>L58+M58+N58</f>
        <v/>
      </c>
      <c r="P58" s="42">
        <f>K58-O58</f>
        <v/>
      </c>
      <c r="Q58" s="41" t="n"/>
      <c r="R58" s="20">
        <f>IFERROR(INDEX('Conformity Matrix'!$M$3:$M$57,MATCH($A58,'Conformity Matrix'!$B$3:$B$57,0)),"")</f>
        <v/>
      </c>
    </row>
    <row r="59">
      <c r="A59" s="40" t="n"/>
      <c r="B59" s="20">
        <f>IFERROR(INDEX('Conformity Matrix'!$A$3:$A$57,MATCH($A59,'Conformity Matrix'!$B$3:$B$57,0)),"")</f>
        <v/>
      </c>
      <c r="C59" s="20">
        <f>IFERROR(INDEX('Conformity Matrix'!$D$3:$D$57,MATCH($A59,'Conformity Matrix'!$B$3:$B$57,0)),"")</f>
        <v/>
      </c>
      <c r="D59" s="20">
        <f>IFERROR(INDEX('Conformity Matrix'!$E$3:$E$57,MATCH($A59,'Conformity Matrix'!$B$3:$B$57,0)),"")</f>
        <v/>
      </c>
      <c r="E59" s="20">
        <f>IFERROR(INDEX('Conformity Matrix'!$F$3:$F$57,MATCH($A59,'Conformity Matrix'!$B$3:$B$57,0)),"")</f>
        <v/>
      </c>
      <c r="F59" s="20">
        <f>IFERROR(INDEX('Conformity Matrix'!$G$3:$G$57,MATCH($A59,'Conformity Matrix'!$B$3:$B$57,0)),"")</f>
        <v/>
      </c>
      <c r="G59" s="20">
        <f>IFERROR(INDEX('Conformity Matrix'!$L$3:$L$57,MATCH($A59,'Conformity Matrix'!$B$3:$B$57,0)),"")</f>
        <v/>
      </c>
      <c r="H59" s="41" t="n"/>
      <c r="I59" s="41" t="n"/>
      <c r="J59" s="41" t="n"/>
      <c r="K59" s="42">
        <f>H59+I59+J59</f>
        <v/>
      </c>
      <c r="L59" s="42">
        <f>IF($D59="",0,H59*($D59/100))</f>
        <v/>
      </c>
      <c r="M59" s="42">
        <f>IF($F59="Federal",I59,IF(ISNUMBER($F59),MIN(I59,$F59),I59))</f>
        <v/>
      </c>
      <c r="N59" s="41" t="n"/>
      <c r="O59" s="42">
        <f>L59+M59+N59</f>
        <v/>
      </c>
      <c r="P59" s="42">
        <f>K59-O59</f>
        <v/>
      </c>
      <c r="Q59" s="41" t="n"/>
      <c r="R59" s="20">
        <f>IFERROR(INDEX('Conformity Matrix'!$M$3:$M$57,MATCH($A59,'Conformity Matrix'!$B$3:$B$57,0)),"")</f>
        <v/>
      </c>
    </row>
    <row r="60">
      <c r="A60" s="40" t="n"/>
      <c r="B60" s="20">
        <f>IFERROR(INDEX('Conformity Matrix'!$A$3:$A$57,MATCH($A60,'Conformity Matrix'!$B$3:$B$57,0)),"")</f>
        <v/>
      </c>
      <c r="C60" s="20">
        <f>IFERROR(INDEX('Conformity Matrix'!$D$3:$D$57,MATCH($A60,'Conformity Matrix'!$B$3:$B$57,0)),"")</f>
        <v/>
      </c>
      <c r="D60" s="20">
        <f>IFERROR(INDEX('Conformity Matrix'!$E$3:$E$57,MATCH($A60,'Conformity Matrix'!$B$3:$B$57,0)),"")</f>
        <v/>
      </c>
      <c r="E60" s="20">
        <f>IFERROR(INDEX('Conformity Matrix'!$F$3:$F$57,MATCH($A60,'Conformity Matrix'!$B$3:$B$57,0)),"")</f>
        <v/>
      </c>
      <c r="F60" s="20">
        <f>IFERROR(INDEX('Conformity Matrix'!$G$3:$G$57,MATCH($A60,'Conformity Matrix'!$B$3:$B$57,0)),"")</f>
        <v/>
      </c>
      <c r="G60" s="20">
        <f>IFERROR(INDEX('Conformity Matrix'!$L$3:$L$57,MATCH($A60,'Conformity Matrix'!$B$3:$B$57,0)),"")</f>
        <v/>
      </c>
      <c r="H60" s="41" t="n"/>
      <c r="I60" s="41" t="n"/>
      <c r="J60" s="41" t="n"/>
      <c r="K60" s="42">
        <f>H60+I60+J60</f>
        <v/>
      </c>
      <c r="L60" s="42">
        <f>IF($D60="",0,H60*($D60/100))</f>
        <v/>
      </c>
      <c r="M60" s="42">
        <f>IF($F60="Federal",I60,IF(ISNUMBER($F60),MIN(I60,$F60),I60))</f>
        <v/>
      </c>
      <c r="N60" s="41" t="n"/>
      <c r="O60" s="42">
        <f>L60+M60+N60</f>
        <v/>
      </c>
      <c r="P60" s="42">
        <f>K60-O60</f>
        <v/>
      </c>
      <c r="Q60" s="41" t="n"/>
      <c r="R60" s="20">
        <f>IFERROR(INDEX('Conformity Matrix'!$M$3:$M$57,MATCH($A60,'Conformity Matrix'!$B$3:$B$57,0)),"")</f>
        <v/>
      </c>
    </row>
    <row r="62">
      <c r="A62" s="23" t="inlineStr">
        <is>
          <t>SUMMARY — Current-Year State Modification</t>
        </is>
      </c>
    </row>
    <row r="63">
      <c r="A63" s="43" t="inlineStr">
        <is>
          <t>Add-back from decoupled states:</t>
        </is>
      </c>
      <c r="B63" s="44" t="n"/>
      <c r="C63" s="44" t="n"/>
      <c r="D63" s="44" t="n"/>
      <c r="E63" s="44" t="n"/>
      <c r="F63" s="44" t="n"/>
      <c r="G63" s="44" t="n"/>
      <c r="P63" s="24">
        <f>SUMIFS($P$11:$P$60,$C$11:$C$60,"Decouples*")</f>
        <v/>
      </c>
    </row>
    <row r="64">
      <c r="A64" s="43" t="inlineStr">
        <is>
          <t>Modification from partial states:</t>
        </is>
      </c>
      <c r="B64" s="44" t="n"/>
      <c r="C64" s="44" t="n"/>
      <c r="D64" s="44" t="n"/>
      <c r="E64" s="44" t="n"/>
      <c r="F64" s="44" t="n"/>
      <c r="G64" s="44" t="n"/>
      <c r="P64" s="24">
        <f>SUMIFS($P$11:$P$60,$C$11:$C$60,"Partial*")</f>
        <v/>
      </c>
    </row>
    <row r="65">
      <c r="A65" s="43" t="inlineStr">
        <is>
          <t>Net state modification (all states):</t>
        </is>
      </c>
      <c r="B65" s="44" t="n"/>
      <c r="C65" s="44" t="n"/>
      <c r="D65" s="44" t="n"/>
      <c r="E65" s="44" t="n"/>
      <c r="F65" s="44" t="n"/>
      <c r="G65" s="44" t="n"/>
      <c r="P65" s="24">
        <f>SUM($P$11:$P$60)</f>
        <v/>
      </c>
    </row>
    <row r="67">
      <c r="A67" s="25" t="inlineStr">
        <is>
          <t>Positive = add-back; negative = recovery/subtraction. Column N (state other MACRS) for a decoupled state comes from a configured state book — NOT federal MACRS. Special-recovery states (CT, FL, MN, NC, OH, PA): the year-1 % is approximate; track multi-year recovery on the Recovery Tracker (CT's §179 80% add-back / 25%-per-year recovery isn't representable in the flat-percentage model).</t>
        </is>
      </c>
    </row>
    <row r="69">
      <c r="A69" s="37" t="inlineStr">
        <is>
          <t>DepreciationPro  ·  www.depreciationpro.com  ·  v1.0 (TY2025)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0" formatRows="0" sort="1"/>
  <mergeCells count="1">
    <mergeCell ref="A9:R9"/>
  </mergeCells>
  <conditionalFormatting sqref="A11:R60">
    <cfRule type="expression" priority="4" dxfId="0">
      <formula>LEFT($C11,9)="Decouples"</formula>
    </cfRule>
    <cfRule type="expression" priority="5" dxfId="1">
      <formula>LEFT($C11,7)="Partial"</formula>
    </cfRule>
    <cfRule type="expression" priority="6" dxfId="2">
      <formula>LEFT($C11,8)="Conforms"</formula>
    </cfRule>
  </conditionalFormatting>
  <dataValidations count="1">
    <dataValidation sqref="A11:A60" showDropDown="0" showInputMessage="0" showErrorMessage="0" allowBlank="1" type="list">
      <formula1>'Conformity Matrix'!$B$3:$B$57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FF3D6BBF"/>
    <outlinePr summaryBelow="1" summaryRight="1"/>
    <pageSetUpPr/>
  </sheetPr>
  <dimension ref="A1:O3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8" customWidth="1" min="3" max="3"/>
    <col width="12" customWidth="1" min="4" max="4"/>
    <col width="14" customWidth="1" min="5" max="5"/>
    <col width="14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6" customWidth="1" min="15" max="15"/>
  </cols>
  <sheetData>
    <row r="1">
      <c r="A1" s="45" t="inlineStr">
        <is>
          <t>Recovery Tracker — schedules recovery of an already-computed add-back over later years.</t>
        </is>
      </c>
    </row>
    <row r="2">
      <c r="A2" s="46" t="inlineStr">
        <is>
          <t>This is a TRACKER, not a depreciation calculator. The Year columns show simple straight-line recovery for illustration; replace with actual annual amounts from your state-book differences.</t>
        </is>
      </c>
    </row>
    <row r="3">
      <c r="A3" s="47" t="inlineStr">
        <is>
          <t>Tracking this across every client and year automatically is what DepreciationPro does — www.depreciationpro.com</t>
        </is>
      </c>
    </row>
    <row r="4" ht="28" customHeight="1">
      <c r="A4" s="36" t="inlineStr">
        <is>
          <t>Asset / description</t>
        </is>
      </c>
      <c r="B4" s="36" t="inlineStr">
        <is>
          <t>Client</t>
        </is>
      </c>
      <c r="C4" s="36" t="inlineStr">
        <is>
          <t>State</t>
        </is>
      </c>
      <c r="D4" s="36" t="inlineStr">
        <is>
          <t>Add-back tax year</t>
        </is>
      </c>
      <c r="E4" s="36" t="inlineStr">
        <is>
          <t>Total add-back</t>
        </is>
      </c>
      <c r="F4" s="36" t="inlineStr">
        <is>
          <t>Recovery period (yrs)</t>
        </is>
      </c>
      <c r="G4" s="36" t="inlineStr">
        <is>
          <t>Yr 1</t>
        </is>
      </c>
      <c r="H4" s="36" t="inlineStr">
        <is>
          <t>Yr 2</t>
        </is>
      </c>
      <c r="I4" s="36" t="inlineStr">
        <is>
          <t>Yr 3</t>
        </is>
      </c>
      <c r="J4" s="36" t="inlineStr">
        <is>
          <t>Yr 4</t>
        </is>
      </c>
      <c r="K4" s="36" t="inlineStr">
        <is>
          <t>Yr 5</t>
        </is>
      </c>
      <c r="L4" s="36" t="inlineStr">
        <is>
          <t>Yr 6</t>
        </is>
      </c>
      <c r="M4" s="36" t="inlineStr">
        <is>
          <t>Yr 7</t>
        </is>
      </c>
      <c r="N4" s="36" t="inlineStr">
        <is>
          <t>Yr 8</t>
        </is>
      </c>
      <c r="O4" s="36" t="inlineStr">
        <is>
          <t>Remaining after Yr 8</t>
        </is>
      </c>
    </row>
    <row r="5">
      <c r="A5" s="40" t="n"/>
      <c r="B5" s="40" t="n"/>
      <c r="C5" s="40" t="n"/>
      <c r="D5" s="40" t="n"/>
      <c r="E5" s="41" t="n"/>
      <c r="F5" s="41" t="n"/>
      <c r="G5" s="42">
        <f>IF($F5="","",IF(1&lt;=$F5,$E5/$F5,0))</f>
        <v/>
      </c>
      <c r="H5" s="42">
        <f>IF($F5="","",IF(2&lt;=$F5,$E5/$F5,0))</f>
        <v/>
      </c>
      <c r="I5" s="42">
        <f>IF($F5="","",IF(3&lt;=$F5,$E5/$F5,0))</f>
        <v/>
      </c>
      <c r="J5" s="42">
        <f>IF($F5="","",IF(4&lt;=$F5,$E5/$F5,0))</f>
        <v/>
      </c>
      <c r="K5" s="42">
        <f>IF($F5="","",IF(5&lt;=$F5,$E5/$F5,0))</f>
        <v/>
      </c>
      <c r="L5" s="42">
        <f>IF($F5="","",IF(6&lt;=$F5,$E5/$F5,0))</f>
        <v/>
      </c>
      <c r="M5" s="42">
        <f>IF($F5="","",IF(7&lt;=$F5,$E5/$F5,0))</f>
        <v/>
      </c>
      <c r="N5" s="42">
        <f>IF($F5="","",IF(8&lt;=$F5,$E5/$F5,0))</f>
        <v/>
      </c>
      <c r="O5" s="42">
        <f>IF($E5="","",$E5-SUM(G5:N5))</f>
        <v/>
      </c>
    </row>
    <row r="6">
      <c r="A6" s="40" t="n"/>
      <c r="B6" s="40" t="n"/>
      <c r="C6" s="40" t="n"/>
      <c r="D6" s="40" t="n"/>
      <c r="E6" s="41" t="n"/>
      <c r="F6" s="41" t="n"/>
      <c r="G6" s="42">
        <f>IF($F6="","",IF(1&lt;=$F6,$E6/$F6,0))</f>
        <v/>
      </c>
      <c r="H6" s="42">
        <f>IF($F6="","",IF(2&lt;=$F6,$E6/$F6,0))</f>
        <v/>
      </c>
      <c r="I6" s="42">
        <f>IF($F6="","",IF(3&lt;=$F6,$E6/$F6,0))</f>
        <v/>
      </c>
      <c r="J6" s="42">
        <f>IF($F6="","",IF(4&lt;=$F6,$E6/$F6,0))</f>
        <v/>
      </c>
      <c r="K6" s="42">
        <f>IF($F6="","",IF(5&lt;=$F6,$E6/$F6,0))</f>
        <v/>
      </c>
      <c r="L6" s="42">
        <f>IF($F6="","",IF(6&lt;=$F6,$E6/$F6,0))</f>
        <v/>
      </c>
      <c r="M6" s="42">
        <f>IF($F6="","",IF(7&lt;=$F6,$E6/$F6,0))</f>
        <v/>
      </c>
      <c r="N6" s="42">
        <f>IF($F6="","",IF(8&lt;=$F6,$E6/$F6,0))</f>
        <v/>
      </c>
      <c r="O6" s="42">
        <f>IF($E6="","",$E6-SUM(G6:N6))</f>
        <v/>
      </c>
    </row>
    <row r="7">
      <c r="A7" s="40" t="n"/>
      <c r="B7" s="40" t="n"/>
      <c r="C7" s="40" t="n"/>
      <c r="D7" s="40" t="n"/>
      <c r="E7" s="41" t="n"/>
      <c r="F7" s="41" t="n"/>
      <c r="G7" s="42">
        <f>IF($F7="","",IF(1&lt;=$F7,$E7/$F7,0))</f>
        <v/>
      </c>
      <c r="H7" s="42">
        <f>IF($F7="","",IF(2&lt;=$F7,$E7/$F7,0))</f>
        <v/>
      </c>
      <c r="I7" s="42">
        <f>IF($F7="","",IF(3&lt;=$F7,$E7/$F7,0))</f>
        <v/>
      </c>
      <c r="J7" s="42">
        <f>IF($F7="","",IF(4&lt;=$F7,$E7/$F7,0))</f>
        <v/>
      </c>
      <c r="K7" s="42">
        <f>IF($F7="","",IF(5&lt;=$F7,$E7/$F7,0))</f>
        <v/>
      </c>
      <c r="L7" s="42">
        <f>IF($F7="","",IF(6&lt;=$F7,$E7/$F7,0))</f>
        <v/>
      </c>
      <c r="M7" s="42">
        <f>IF($F7="","",IF(7&lt;=$F7,$E7/$F7,0))</f>
        <v/>
      </c>
      <c r="N7" s="42">
        <f>IF($F7="","",IF(8&lt;=$F7,$E7/$F7,0))</f>
        <v/>
      </c>
      <c r="O7" s="42">
        <f>IF($E7="","",$E7-SUM(G7:N7))</f>
        <v/>
      </c>
    </row>
    <row r="8">
      <c r="A8" s="40" t="n"/>
      <c r="B8" s="40" t="n"/>
      <c r="C8" s="40" t="n"/>
      <c r="D8" s="40" t="n"/>
      <c r="E8" s="41" t="n"/>
      <c r="F8" s="41" t="n"/>
      <c r="G8" s="42">
        <f>IF($F8="","",IF(1&lt;=$F8,$E8/$F8,0))</f>
        <v/>
      </c>
      <c r="H8" s="42">
        <f>IF($F8="","",IF(2&lt;=$F8,$E8/$F8,0))</f>
        <v/>
      </c>
      <c r="I8" s="42">
        <f>IF($F8="","",IF(3&lt;=$F8,$E8/$F8,0))</f>
        <v/>
      </c>
      <c r="J8" s="42">
        <f>IF($F8="","",IF(4&lt;=$F8,$E8/$F8,0))</f>
        <v/>
      </c>
      <c r="K8" s="42">
        <f>IF($F8="","",IF(5&lt;=$F8,$E8/$F8,0))</f>
        <v/>
      </c>
      <c r="L8" s="42">
        <f>IF($F8="","",IF(6&lt;=$F8,$E8/$F8,0))</f>
        <v/>
      </c>
      <c r="M8" s="42">
        <f>IF($F8="","",IF(7&lt;=$F8,$E8/$F8,0))</f>
        <v/>
      </c>
      <c r="N8" s="42">
        <f>IF($F8="","",IF(8&lt;=$F8,$E8/$F8,0))</f>
        <v/>
      </c>
      <c r="O8" s="42">
        <f>IF($E8="","",$E8-SUM(G8:N8))</f>
        <v/>
      </c>
    </row>
    <row r="9">
      <c r="A9" s="40" t="n"/>
      <c r="B9" s="40" t="n"/>
      <c r="C9" s="40" t="n"/>
      <c r="D9" s="40" t="n"/>
      <c r="E9" s="41" t="n"/>
      <c r="F9" s="41" t="n"/>
      <c r="G9" s="42">
        <f>IF($F9="","",IF(1&lt;=$F9,$E9/$F9,0))</f>
        <v/>
      </c>
      <c r="H9" s="42">
        <f>IF($F9="","",IF(2&lt;=$F9,$E9/$F9,0))</f>
        <v/>
      </c>
      <c r="I9" s="42">
        <f>IF($F9="","",IF(3&lt;=$F9,$E9/$F9,0))</f>
        <v/>
      </c>
      <c r="J9" s="42">
        <f>IF($F9="","",IF(4&lt;=$F9,$E9/$F9,0))</f>
        <v/>
      </c>
      <c r="K9" s="42">
        <f>IF($F9="","",IF(5&lt;=$F9,$E9/$F9,0))</f>
        <v/>
      </c>
      <c r="L9" s="42">
        <f>IF($F9="","",IF(6&lt;=$F9,$E9/$F9,0))</f>
        <v/>
      </c>
      <c r="M9" s="42">
        <f>IF($F9="","",IF(7&lt;=$F9,$E9/$F9,0))</f>
        <v/>
      </c>
      <c r="N9" s="42">
        <f>IF($F9="","",IF(8&lt;=$F9,$E9/$F9,0))</f>
        <v/>
      </c>
      <c r="O9" s="42">
        <f>IF($E9="","",$E9-SUM(G9:N9))</f>
        <v/>
      </c>
    </row>
    <row r="10">
      <c r="A10" s="40" t="n"/>
      <c r="B10" s="40" t="n"/>
      <c r="C10" s="40" t="n"/>
      <c r="D10" s="40" t="n"/>
      <c r="E10" s="41" t="n"/>
      <c r="F10" s="41" t="n"/>
      <c r="G10" s="42">
        <f>IF($F10="","",IF(1&lt;=$F10,$E10/$F10,0))</f>
        <v/>
      </c>
      <c r="H10" s="42">
        <f>IF($F10="","",IF(2&lt;=$F10,$E10/$F10,0))</f>
        <v/>
      </c>
      <c r="I10" s="42">
        <f>IF($F10="","",IF(3&lt;=$F10,$E10/$F10,0))</f>
        <v/>
      </c>
      <c r="J10" s="42">
        <f>IF($F10="","",IF(4&lt;=$F10,$E10/$F10,0))</f>
        <v/>
      </c>
      <c r="K10" s="42">
        <f>IF($F10="","",IF(5&lt;=$F10,$E10/$F10,0))</f>
        <v/>
      </c>
      <c r="L10" s="42">
        <f>IF($F10="","",IF(6&lt;=$F10,$E10/$F10,0))</f>
        <v/>
      </c>
      <c r="M10" s="42">
        <f>IF($F10="","",IF(7&lt;=$F10,$E10/$F10,0))</f>
        <v/>
      </c>
      <c r="N10" s="42">
        <f>IF($F10="","",IF(8&lt;=$F10,$E10/$F10,0))</f>
        <v/>
      </c>
      <c r="O10" s="42">
        <f>IF($E10="","",$E10-SUM(G10:N10))</f>
        <v/>
      </c>
    </row>
    <row r="11">
      <c r="A11" s="40" t="n"/>
      <c r="B11" s="40" t="n"/>
      <c r="C11" s="40" t="n"/>
      <c r="D11" s="40" t="n"/>
      <c r="E11" s="41" t="n"/>
      <c r="F11" s="41" t="n"/>
      <c r="G11" s="42">
        <f>IF($F11="","",IF(1&lt;=$F11,$E11/$F11,0))</f>
        <v/>
      </c>
      <c r="H11" s="42">
        <f>IF($F11="","",IF(2&lt;=$F11,$E11/$F11,0))</f>
        <v/>
      </c>
      <c r="I11" s="42">
        <f>IF($F11="","",IF(3&lt;=$F11,$E11/$F11,0))</f>
        <v/>
      </c>
      <c r="J11" s="42">
        <f>IF($F11="","",IF(4&lt;=$F11,$E11/$F11,0))</f>
        <v/>
      </c>
      <c r="K11" s="42">
        <f>IF($F11="","",IF(5&lt;=$F11,$E11/$F11,0))</f>
        <v/>
      </c>
      <c r="L11" s="42">
        <f>IF($F11="","",IF(6&lt;=$F11,$E11/$F11,0))</f>
        <v/>
      </c>
      <c r="M11" s="42">
        <f>IF($F11="","",IF(7&lt;=$F11,$E11/$F11,0))</f>
        <v/>
      </c>
      <c r="N11" s="42">
        <f>IF($F11="","",IF(8&lt;=$F11,$E11/$F11,0))</f>
        <v/>
      </c>
      <c r="O11" s="42">
        <f>IF($E11="","",$E11-SUM(G11:N11))</f>
        <v/>
      </c>
    </row>
    <row r="12">
      <c r="A12" s="40" t="n"/>
      <c r="B12" s="40" t="n"/>
      <c r="C12" s="40" t="n"/>
      <c r="D12" s="40" t="n"/>
      <c r="E12" s="41" t="n"/>
      <c r="F12" s="41" t="n"/>
      <c r="G12" s="42">
        <f>IF($F12="","",IF(1&lt;=$F12,$E12/$F12,0))</f>
        <v/>
      </c>
      <c r="H12" s="42">
        <f>IF($F12="","",IF(2&lt;=$F12,$E12/$F12,0))</f>
        <v/>
      </c>
      <c r="I12" s="42">
        <f>IF($F12="","",IF(3&lt;=$F12,$E12/$F12,0))</f>
        <v/>
      </c>
      <c r="J12" s="42">
        <f>IF($F12="","",IF(4&lt;=$F12,$E12/$F12,0))</f>
        <v/>
      </c>
      <c r="K12" s="42">
        <f>IF($F12="","",IF(5&lt;=$F12,$E12/$F12,0))</f>
        <v/>
      </c>
      <c r="L12" s="42">
        <f>IF($F12="","",IF(6&lt;=$F12,$E12/$F12,0))</f>
        <v/>
      </c>
      <c r="M12" s="42">
        <f>IF($F12="","",IF(7&lt;=$F12,$E12/$F12,0))</f>
        <v/>
      </c>
      <c r="N12" s="42">
        <f>IF($F12="","",IF(8&lt;=$F12,$E12/$F12,0))</f>
        <v/>
      </c>
      <c r="O12" s="42">
        <f>IF($E12="","",$E12-SUM(G12:N12))</f>
        <v/>
      </c>
    </row>
    <row r="13">
      <c r="A13" s="40" t="n"/>
      <c r="B13" s="40" t="n"/>
      <c r="C13" s="40" t="n"/>
      <c r="D13" s="40" t="n"/>
      <c r="E13" s="41" t="n"/>
      <c r="F13" s="41" t="n"/>
      <c r="G13" s="42">
        <f>IF($F13="","",IF(1&lt;=$F13,$E13/$F13,0))</f>
        <v/>
      </c>
      <c r="H13" s="42">
        <f>IF($F13="","",IF(2&lt;=$F13,$E13/$F13,0))</f>
        <v/>
      </c>
      <c r="I13" s="42">
        <f>IF($F13="","",IF(3&lt;=$F13,$E13/$F13,0))</f>
        <v/>
      </c>
      <c r="J13" s="42">
        <f>IF($F13="","",IF(4&lt;=$F13,$E13/$F13,0))</f>
        <v/>
      </c>
      <c r="K13" s="42">
        <f>IF($F13="","",IF(5&lt;=$F13,$E13/$F13,0))</f>
        <v/>
      </c>
      <c r="L13" s="42">
        <f>IF($F13="","",IF(6&lt;=$F13,$E13/$F13,0))</f>
        <v/>
      </c>
      <c r="M13" s="42">
        <f>IF($F13="","",IF(7&lt;=$F13,$E13/$F13,0))</f>
        <v/>
      </c>
      <c r="N13" s="42">
        <f>IF($F13="","",IF(8&lt;=$F13,$E13/$F13,0))</f>
        <v/>
      </c>
      <c r="O13" s="42">
        <f>IF($E13="","",$E13-SUM(G13:N13))</f>
        <v/>
      </c>
    </row>
    <row r="14">
      <c r="A14" s="40" t="n"/>
      <c r="B14" s="40" t="n"/>
      <c r="C14" s="40" t="n"/>
      <c r="D14" s="40" t="n"/>
      <c r="E14" s="41" t="n"/>
      <c r="F14" s="41" t="n"/>
      <c r="G14" s="42">
        <f>IF($F14="","",IF(1&lt;=$F14,$E14/$F14,0))</f>
        <v/>
      </c>
      <c r="H14" s="42">
        <f>IF($F14="","",IF(2&lt;=$F14,$E14/$F14,0))</f>
        <v/>
      </c>
      <c r="I14" s="42">
        <f>IF($F14="","",IF(3&lt;=$F14,$E14/$F14,0))</f>
        <v/>
      </c>
      <c r="J14" s="42">
        <f>IF($F14="","",IF(4&lt;=$F14,$E14/$F14,0))</f>
        <v/>
      </c>
      <c r="K14" s="42">
        <f>IF($F14="","",IF(5&lt;=$F14,$E14/$F14,0))</f>
        <v/>
      </c>
      <c r="L14" s="42">
        <f>IF($F14="","",IF(6&lt;=$F14,$E14/$F14,0))</f>
        <v/>
      </c>
      <c r="M14" s="42">
        <f>IF($F14="","",IF(7&lt;=$F14,$E14/$F14,0))</f>
        <v/>
      </c>
      <c r="N14" s="42">
        <f>IF($F14="","",IF(8&lt;=$F14,$E14/$F14,0))</f>
        <v/>
      </c>
      <c r="O14" s="42">
        <f>IF($E14="","",$E14-SUM(G14:N14))</f>
        <v/>
      </c>
    </row>
    <row r="15">
      <c r="A15" s="40" t="n"/>
      <c r="B15" s="40" t="n"/>
      <c r="C15" s="40" t="n"/>
      <c r="D15" s="40" t="n"/>
      <c r="E15" s="41" t="n"/>
      <c r="F15" s="41" t="n"/>
      <c r="G15" s="42">
        <f>IF($F15="","",IF(1&lt;=$F15,$E15/$F15,0))</f>
        <v/>
      </c>
      <c r="H15" s="42">
        <f>IF($F15="","",IF(2&lt;=$F15,$E15/$F15,0))</f>
        <v/>
      </c>
      <c r="I15" s="42">
        <f>IF($F15="","",IF(3&lt;=$F15,$E15/$F15,0))</f>
        <v/>
      </c>
      <c r="J15" s="42">
        <f>IF($F15="","",IF(4&lt;=$F15,$E15/$F15,0))</f>
        <v/>
      </c>
      <c r="K15" s="42">
        <f>IF($F15="","",IF(5&lt;=$F15,$E15/$F15,0))</f>
        <v/>
      </c>
      <c r="L15" s="42">
        <f>IF($F15="","",IF(6&lt;=$F15,$E15/$F15,0))</f>
        <v/>
      </c>
      <c r="M15" s="42">
        <f>IF($F15="","",IF(7&lt;=$F15,$E15/$F15,0))</f>
        <v/>
      </c>
      <c r="N15" s="42">
        <f>IF($F15="","",IF(8&lt;=$F15,$E15/$F15,0))</f>
        <v/>
      </c>
      <c r="O15" s="42">
        <f>IF($E15="","",$E15-SUM(G15:N15))</f>
        <v/>
      </c>
    </row>
    <row r="16">
      <c r="A16" s="40" t="n"/>
      <c r="B16" s="40" t="n"/>
      <c r="C16" s="40" t="n"/>
      <c r="D16" s="40" t="n"/>
      <c r="E16" s="41" t="n"/>
      <c r="F16" s="41" t="n"/>
      <c r="G16" s="42">
        <f>IF($F16="","",IF(1&lt;=$F16,$E16/$F16,0))</f>
        <v/>
      </c>
      <c r="H16" s="42">
        <f>IF($F16="","",IF(2&lt;=$F16,$E16/$F16,0))</f>
        <v/>
      </c>
      <c r="I16" s="42">
        <f>IF($F16="","",IF(3&lt;=$F16,$E16/$F16,0))</f>
        <v/>
      </c>
      <c r="J16" s="42">
        <f>IF($F16="","",IF(4&lt;=$F16,$E16/$F16,0))</f>
        <v/>
      </c>
      <c r="K16" s="42">
        <f>IF($F16="","",IF(5&lt;=$F16,$E16/$F16,0))</f>
        <v/>
      </c>
      <c r="L16" s="42">
        <f>IF($F16="","",IF(6&lt;=$F16,$E16/$F16,0))</f>
        <v/>
      </c>
      <c r="M16" s="42">
        <f>IF($F16="","",IF(7&lt;=$F16,$E16/$F16,0))</f>
        <v/>
      </c>
      <c r="N16" s="42">
        <f>IF($F16="","",IF(8&lt;=$F16,$E16/$F16,0))</f>
        <v/>
      </c>
      <c r="O16" s="42">
        <f>IF($E16="","",$E16-SUM(G16:N16))</f>
        <v/>
      </c>
    </row>
    <row r="17">
      <c r="A17" s="40" t="n"/>
      <c r="B17" s="40" t="n"/>
      <c r="C17" s="40" t="n"/>
      <c r="D17" s="40" t="n"/>
      <c r="E17" s="41" t="n"/>
      <c r="F17" s="41" t="n"/>
      <c r="G17" s="42">
        <f>IF($F17="","",IF(1&lt;=$F17,$E17/$F17,0))</f>
        <v/>
      </c>
      <c r="H17" s="42">
        <f>IF($F17="","",IF(2&lt;=$F17,$E17/$F17,0))</f>
        <v/>
      </c>
      <c r="I17" s="42">
        <f>IF($F17="","",IF(3&lt;=$F17,$E17/$F17,0))</f>
        <v/>
      </c>
      <c r="J17" s="42">
        <f>IF($F17="","",IF(4&lt;=$F17,$E17/$F17,0))</f>
        <v/>
      </c>
      <c r="K17" s="42">
        <f>IF($F17="","",IF(5&lt;=$F17,$E17/$F17,0))</f>
        <v/>
      </c>
      <c r="L17" s="42">
        <f>IF($F17="","",IF(6&lt;=$F17,$E17/$F17,0))</f>
        <v/>
      </c>
      <c r="M17" s="42">
        <f>IF($F17="","",IF(7&lt;=$F17,$E17/$F17,0))</f>
        <v/>
      </c>
      <c r="N17" s="42">
        <f>IF($F17="","",IF(8&lt;=$F17,$E17/$F17,0))</f>
        <v/>
      </c>
      <c r="O17" s="42">
        <f>IF($E17="","",$E17-SUM(G17:N17))</f>
        <v/>
      </c>
    </row>
    <row r="18">
      <c r="A18" s="40" t="n"/>
      <c r="B18" s="40" t="n"/>
      <c r="C18" s="40" t="n"/>
      <c r="D18" s="40" t="n"/>
      <c r="E18" s="41" t="n"/>
      <c r="F18" s="41" t="n"/>
      <c r="G18" s="42">
        <f>IF($F18="","",IF(1&lt;=$F18,$E18/$F18,0))</f>
        <v/>
      </c>
      <c r="H18" s="42">
        <f>IF($F18="","",IF(2&lt;=$F18,$E18/$F18,0))</f>
        <v/>
      </c>
      <c r="I18" s="42">
        <f>IF($F18="","",IF(3&lt;=$F18,$E18/$F18,0))</f>
        <v/>
      </c>
      <c r="J18" s="42">
        <f>IF($F18="","",IF(4&lt;=$F18,$E18/$F18,0))</f>
        <v/>
      </c>
      <c r="K18" s="42">
        <f>IF($F18="","",IF(5&lt;=$F18,$E18/$F18,0))</f>
        <v/>
      </c>
      <c r="L18" s="42">
        <f>IF($F18="","",IF(6&lt;=$F18,$E18/$F18,0))</f>
        <v/>
      </c>
      <c r="M18" s="42">
        <f>IF($F18="","",IF(7&lt;=$F18,$E18/$F18,0))</f>
        <v/>
      </c>
      <c r="N18" s="42">
        <f>IF($F18="","",IF(8&lt;=$F18,$E18/$F18,0))</f>
        <v/>
      </c>
      <c r="O18" s="42">
        <f>IF($E18="","",$E18-SUM(G18:N18))</f>
        <v/>
      </c>
    </row>
    <row r="19">
      <c r="A19" s="40" t="n"/>
      <c r="B19" s="40" t="n"/>
      <c r="C19" s="40" t="n"/>
      <c r="D19" s="40" t="n"/>
      <c r="E19" s="41" t="n"/>
      <c r="F19" s="41" t="n"/>
      <c r="G19" s="42">
        <f>IF($F19="","",IF(1&lt;=$F19,$E19/$F19,0))</f>
        <v/>
      </c>
      <c r="H19" s="42">
        <f>IF($F19="","",IF(2&lt;=$F19,$E19/$F19,0))</f>
        <v/>
      </c>
      <c r="I19" s="42">
        <f>IF($F19="","",IF(3&lt;=$F19,$E19/$F19,0))</f>
        <v/>
      </c>
      <c r="J19" s="42">
        <f>IF($F19="","",IF(4&lt;=$F19,$E19/$F19,0))</f>
        <v/>
      </c>
      <c r="K19" s="42">
        <f>IF($F19="","",IF(5&lt;=$F19,$E19/$F19,0))</f>
        <v/>
      </c>
      <c r="L19" s="42">
        <f>IF($F19="","",IF(6&lt;=$F19,$E19/$F19,0))</f>
        <v/>
      </c>
      <c r="M19" s="42">
        <f>IF($F19="","",IF(7&lt;=$F19,$E19/$F19,0))</f>
        <v/>
      </c>
      <c r="N19" s="42">
        <f>IF($F19="","",IF(8&lt;=$F19,$E19/$F19,0))</f>
        <v/>
      </c>
      <c r="O19" s="42">
        <f>IF($E19="","",$E19-SUM(G19:N19))</f>
        <v/>
      </c>
    </row>
    <row r="20">
      <c r="A20" s="40" t="n"/>
      <c r="B20" s="40" t="n"/>
      <c r="C20" s="40" t="n"/>
      <c r="D20" s="40" t="n"/>
      <c r="E20" s="41" t="n"/>
      <c r="F20" s="41" t="n"/>
      <c r="G20" s="42">
        <f>IF($F20="","",IF(1&lt;=$F20,$E20/$F20,0))</f>
        <v/>
      </c>
      <c r="H20" s="42">
        <f>IF($F20="","",IF(2&lt;=$F20,$E20/$F20,0))</f>
        <v/>
      </c>
      <c r="I20" s="42">
        <f>IF($F20="","",IF(3&lt;=$F20,$E20/$F20,0))</f>
        <v/>
      </c>
      <c r="J20" s="42">
        <f>IF($F20="","",IF(4&lt;=$F20,$E20/$F20,0))</f>
        <v/>
      </c>
      <c r="K20" s="42">
        <f>IF($F20="","",IF(5&lt;=$F20,$E20/$F20,0))</f>
        <v/>
      </c>
      <c r="L20" s="42">
        <f>IF($F20="","",IF(6&lt;=$F20,$E20/$F20,0))</f>
        <v/>
      </c>
      <c r="M20" s="42">
        <f>IF($F20="","",IF(7&lt;=$F20,$E20/$F20,0))</f>
        <v/>
      </c>
      <c r="N20" s="42">
        <f>IF($F20="","",IF(8&lt;=$F20,$E20/$F20,0))</f>
        <v/>
      </c>
      <c r="O20" s="42">
        <f>IF($E20="","",$E20-SUM(G20:N20))</f>
        <v/>
      </c>
    </row>
    <row r="21">
      <c r="A21" s="40" t="n"/>
      <c r="B21" s="40" t="n"/>
      <c r="C21" s="40" t="n"/>
      <c r="D21" s="40" t="n"/>
      <c r="E21" s="41" t="n"/>
      <c r="F21" s="41" t="n"/>
      <c r="G21" s="42">
        <f>IF($F21="","",IF(1&lt;=$F21,$E21/$F21,0))</f>
        <v/>
      </c>
      <c r="H21" s="42">
        <f>IF($F21="","",IF(2&lt;=$F21,$E21/$F21,0))</f>
        <v/>
      </c>
      <c r="I21" s="42">
        <f>IF($F21="","",IF(3&lt;=$F21,$E21/$F21,0))</f>
        <v/>
      </c>
      <c r="J21" s="42">
        <f>IF($F21="","",IF(4&lt;=$F21,$E21/$F21,0))</f>
        <v/>
      </c>
      <c r="K21" s="42">
        <f>IF($F21="","",IF(5&lt;=$F21,$E21/$F21,0))</f>
        <v/>
      </c>
      <c r="L21" s="42">
        <f>IF($F21="","",IF(6&lt;=$F21,$E21/$F21,0))</f>
        <v/>
      </c>
      <c r="M21" s="42">
        <f>IF($F21="","",IF(7&lt;=$F21,$E21/$F21,0))</f>
        <v/>
      </c>
      <c r="N21" s="42">
        <f>IF($F21="","",IF(8&lt;=$F21,$E21/$F21,0))</f>
        <v/>
      </c>
      <c r="O21" s="42">
        <f>IF($E21="","",$E21-SUM(G21:N21))</f>
        <v/>
      </c>
    </row>
    <row r="22">
      <c r="A22" s="40" t="n"/>
      <c r="B22" s="40" t="n"/>
      <c r="C22" s="40" t="n"/>
      <c r="D22" s="40" t="n"/>
      <c r="E22" s="41" t="n"/>
      <c r="F22" s="41" t="n"/>
      <c r="G22" s="42">
        <f>IF($F22="","",IF(1&lt;=$F22,$E22/$F22,0))</f>
        <v/>
      </c>
      <c r="H22" s="42">
        <f>IF($F22="","",IF(2&lt;=$F22,$E22/$F22,0))</f>
        <v/>
      </c>
      <c r="I22" s="42">
        <f>IF($F22="","",IF(3&lt;=$F22,$E22/$F22,0))</f>
        <v/>
      </c>
      <c r="J22" s="42">
        <f>IF($F22="","",IF(4&lt;=$F22,$E22/$F22,0))</f>
        <v/>
      </c>
      <c r="K22" s="42">
        <f>IF($F22="","",IF(5&lt;=$F22,$E22/$F22,0))</f>
        <v/>
      </c>
      <c r="L22" s="42">
        <f>IF($F22="","",IF(6&lt;=$F22,$E22/$F22,0))</f>
        <v/>
      </c>
      <c r="M22" s="42">
        <f>IF($F22="","",IF(7&lt;=$F22,$E22/$F22,0))</f>
        <v/>
      </c>
      <c r="N22" s="42">
        <f>IF($F22="","",IF(8&lt;=$F22,$E22/$F22,0))</f>
        <v/>
      </c>
      <c r="O22" s="42">
        <f>IF($E22="","",$E22-SUM(G22:N22))</f>
        <v/>
      </c>
    </row>
    <row r="23">
      <c r="A23" s="40" t="n"/>
      <c r="B23" s="40" t="n"/>
      <c r="C23" s="40" t="n"/>
      <c r="D23" s="40" t="n"/>
      <c r="E23" s="41" t="n"/>
      <c r="F23" s="41" t="n"/>
      <c r="G23" s="42">
        <f>IF($F23="","",IF(1&lt;=$F23,$E23/$F23,0))</f>
        <v/>
      </c>
      <c r="H23" s="42">
        <f>IF($F23="","",IF(2&lt;=$F23,$E23/$F23,0))</f>
        <v/>
      </c>
      <c r="I23" s="42">
        <f>IF($F23="","",IF(3&lt;=$F23,$E23/$F23,0))</f>
        <v/>
      </c>
      <c r="J23" s="42">
        <f>IF($F23="","",IF(4&lt;=$F23,$E23/$F23,0))</f>
        <v/>
      </c>
      <c r="K23" s="42">
        <f>IF($F23="","",IF(5&lt;=$F23,$E23/$F23,0))</f>
        <v/>
      </c>
      <c r="L23" s="42">
        <f>IF($F23="","",IF(6&lt;=$F23,$E23/$F23,0))</f>
        <v/>
      </c>
      <c r="M23" s="42">
        <f>IF($F23="","",IF(7&lt;=$F23,$E23/$F23,0))</f>
        <v/>
      </c>
      <c r="N23" s="42">
        <f>IF($F23="","",IF(8&lt;=$F23,$E23/$F23,0))</f>
        <v/>
      </c>
      <c r="O23" s="42">
        <f>IF($E23="","",$E23-SUM(G23:N23))</f>
        <v/>
      </c>
    </row>
    <row r="24">
      <c r="A24" s="40" t="n"/>
      <c r="B24" s="40" t="n"/>
      <c r="C24" s="40" t="n"/>
      <c r="D24" s="40" t="n"/>
      <c r="E24" s="41" t="n"/>
      <c r="F24" s="41" t="n"/>
      <c r="G24" s="42">
        <f>IF($F24="","",IF(1&lt;=$F24,$E24/$F24,0))</f>
        <v/>
      </c>
      <c r="H24" s="42">
        <f>IF($F24="","",IF(2&lt;=$F24,$E24/$F24,0))</f>
        <v/>
      </c>
      <c r="I24" s="42">
        <f>IF($F24="","",IF(3&lt;=$F24,$E24/$F24,0))</f>
        <v/>
      </c>
      <c r="J24" s="42">
        <f>IF($F24="","",IF(4&lt;=$F24,$E24/$F24,0))</f>
        <v/>
      </c>
      <c r="K24" s="42">
        <f>IF($F24="","",IF(5&lt;=$F24,$E24/$F24,0))</f>
        <v/>
      </c>
      <c r="L24" s="42">
        <f>IF($F24="","",IF(6&lt;=$F24,$E24/$F24,0))</f>
        <v/>
      </c>
      <c r="M24" s="42">
        <f>IF($F24="","",IF(7&lt;=$F24,$E24/$F24,0))</f>
        <v/>
      </c>
      <c r="N24" s="42">
        <f>IF($F24="","",IF(8&lt;=$F24,$E24/$F24,0))</f>
        <v/>
      </c>
      <c r="O24" s="42">
        <f>IF($E24="","",$E24-SUM(G24:N24))</f>
        <v/>
      </c>
    </row>
    <row r="25">
      <c r="A25" s="40" t="n"/>
      <c r="B25" s="40" t="n"/>
      <c r="C25" s="40" t="n"/>
      <c r="D25" s="40" t="n"/>
      <c r="E25" s="41" t="n"/>
      <c r="F25" s="41" t="n"/>
      <c r="G25" s="42">
        <f>IF($F25="","",IF(1&lt;=$F25,$E25/$F25,0))</f>
        <v/>
      </c>
      <c r="H25" s="42">
        <f>IF($F25="","",IF(2&lt;=$F25,$E25/$F25,0))</f>
        <v/>
      </c>
      <c r="I25" s="42">
        <f>IF($F25="","",IF(3&lt;=$F25,$E25/$F25,0))</f>
        <v/>
      </c>
      <c r="J25" s="42">
        <f>IF($F25="","",IF(4&lt;=$F25,$E25/$F25,0))</f>
        <v/>
      </c>
      <c r="K25" s="42">
        <f>IF($F25="","",IF(5&lt;=$F25,$E25/$F25,0))</f>
        <v/>
      </c>
      <c r="L25" s="42">
        <f>IF($F25="","",IF(6&lt;=$F25,$E25/$F25,0))</f>
        <v/>
      </c>
      <c r="M25" s="42">
        <f>IF($F25="","",IF(7&lt;=$F25,$E25/$F25,0))</f>
        <v/>
      </c>
      <c r="N25" s="42">
        <f>IF($F25="","",IF(8&lt;=$F25,$E25/$F25,0))</f>
        <v/>
      </c>
      <c r="O25" s="42">
        <f>IF($E25="","",$E25-SUM(G25:N25))</f>
        <v/>
      </c>
    </row>
    <row r="26">
      <c r="A26" s="40" t="n"/>
      <c r="B26" s="40" t="n"/>
      <c r="C26" s="40" t="n"/>
      <c r="D26" s="40" t="n"/>
      <c r="E26" s="41" t="n"/>
      <c r="F26" s="41" t="n"/>
      <c r="G26" s="42">
        <f>IF($F26="","",IF(1&lt;=$F26,$E26/$F26,0))</f>
        <v/>
      </c>
      <c r="H26" s="42">
        <f>IF($F26="","",IF(2&lt;=$F26,$E26/$F26,0))</f>
        <v/>
      </c>
      <c r="I26" s="42">
        <f>IF($F26="","",IF(3&lt;=$F26,$E26/$F26,0))</f>
        <v/>
      </c>
      <c r="J26" s="42">
        <f>IF($F26="","",IF(4&lt;=$F26,$E26/$F26,0))</f>
        <v/>
      </c>
      <c r="K26" s="42">
        <f>IF($F26="","",IF(5&lt;=$F26,$E26/$F26,0))</f>
        <v/>
      </c>
      <c r="L26" s="42">
        <f>IF($F26="","",IF(6&lt;=$F26,$E26/$F26,0))</f>
        <v/>
      </c>
      <c r="M26" s="42">
        <f>IF($F26="","",IF(7&lt;=$F26,$E26/$F26,0))</f>
        <v/>
      </c>
      <c r="N26" s="42">
        <f>IF($F26="","",IF(8&lt;=$F26,$E26/$F26,0))</f>
        <v/>
      </c>
      <c r="O26" s="42">
        <f>IF($E26="","",$E26-SUM(G26:N26))</f>
        <v/>
      </c>
    </row>
    <row r="27">
      <c r="A27" s="40" t="n"/>
      <c r="B27" s="40" t="n"/>
      <c r="C27" s="40" t="n"/>
      <c r="D27" s="40" t="n"/>
      <c r="E27" s="41" t="n"/>
      <c r="F27" s="41" t="n"/>
      <c r="G27" s="42">
        <f>IF($F27="","",IF(1&lt;=$F27,$E27/$F27,0))</f>
        <v/>
      </c>
      <c r="H27" s="42">
        <f>IF($F27="","",IF(2&lt;=$F27,$E27/$F27,0))</f>
        <v/>
      </c>
      <c r="I27" s="42">
        <f>IF($F27="","",IF(3&lt;=$F27,$E27/$F27,0))</f>
        <v/>
      </c>
      <c r="J27" s="42">
        <f>IF($F27="","",IF(4&lt;=$F27,$E27/$F27,0))</f>
        <v/>
      </c>
      <c r="K27" s="42">
        <f>IF($F27="","",IF(5&lt;=$F27,$E27/$F27,0))</f>
        <v/>
      </c>
      <c r="L27" s="42">
        <f>IF($F27="","",IF(6&lt;=$F27,$E27/$F27,0))</f>
        <v/>
      </c>
      <c r="M27" s="42">
        <f>IF($F27="","",IF(7&lt;=$F27,$E27/$F27,0))</f>
        <v/>
      </c>
      <c r="N27" s="42">
        <f>IF($F27="","",IF(8&lt;=$F27,$E27/$F27,0))</f>
        <v/>
      </c>
      <c r="O27" s="42">
        <f>IF($E27="","",$E27-SUM(G27:N27))</f>
        <v/>
      </c>
    </row>
    <row r="28">
      <c r="A28" s="40" t="n"/>
      <c r="B28" s="40" t="n"/>
      <c r="C28" s="40" t="n"/>
      <c r="D28" s="40" t="n"/>
      <c r="E28" s="41" t="n"/>
      <c r="F28" s="41" t="n"/>
      <c r="G28" s="42">
        <f>IF($F28="","",IF(1&lt;=$F28,$E28/$F28,0))</f>
        <v/>
      </c>
      <c r="H28" s="42">
        <f>IF($F28="","",IF(2&lt;=$F28,$E28/$F28,0))</f>
        <v/>
      </c>
      <c r="I28" s="42">
        <f>IF($F28="","",IF(3&lt;=$F28,$E28/$F28,0))</f>
        <v/>
      </c>
      <c r="J28" s="42">
        <f>IF($F28="","",IF(4&lt;=$F28,$E28/$F28,0))</f>
        <v/>
      </c>
      <c r="K28" s="42">
        <f>IF($F28="","",IF(5&lt;=$F28,$E28/$F28,0))</f>
        <v/>
      </c>
      <c r="L28" s="42">
        <f>IF($F28="","",IF(6&lt;=$F28,$E28/$F28,0))</f>
        <v/>
      </c>
      <c r="M28" s="42">
        <f>IF($F28="","",IF(7&lt;=$F28,$E28/$F28,0))</f>
        <v/>
      </c>
      <c r="N28" s="42">
        <f>IF($F28="","",IF(8&lt;=$F28,$E28/$F28,0))</f>
        <v/>
      </c>
      <c r="O28" s="42">
        <f>IF($E28="","",$E28-SUM(G28:N28))</f>
        <v/>
      </c>
    </row>
    <row r="29">
      <c r="A29" s="40" t="n"/>
      <c r="B29" s="40" t="n"/>
      <c r="C29" s="40" t="n"/>
      <c r="D29" s="40" t="n"/>
      <c r="E29" s="41" t="n"/>
      <c r="F29" s="41" t="n"/>
      <c r="G29" s="42">
        <f>IF($F29="","",IF(1&lt;=$F29,$E29/$F29,0))</f>
        <v/>
      </c>
      <c r="H29" s="42">
        <f>IF($F29="","",IF(2&lt;=$F29,$E29/$F29,0))</f>
        <v/>
      </c>
      <c r="I29" s="42">
        <f>IF($F29="","",IF(3&lt;=$F29,$E29/$F29,0))</f>
        <v/>
      </c>
      <c r="J29" s="42">
        <f>IF($F29="","",IF(4&lt;=$F29,$E29/$F29,0))</f>
        <v/>
      </c>
      <c r="K29" s="42">
        <f>IF($F29="","",IF(5&lt;=$F29,$E29/$F29,0))</f>
        <v/>
      </c>
      <c r="L29" s="42">
        <f>IF($F29="","",IF(6&lt;=$F29,$E29/$F29,0))</f>
        <v/>
      </c>
      <c r="M29" s="42">
        <f>IF($F29="","",IF(7&lt;=$F29,$E29/$F29,0))</f>
        <v/>
      </c>
      <c r="N29" s="42">
        <f>IF($F29="","",IF(8&lt;=$F29,$E29/$F29,0))</f>
        <v/>
      </c>
      <c r="O29" s="42">
        <f>IF($E29="","",$E29-SUM(G29:N29))</f>
        <v/>
      </c>
    </row>
    <row r="30">
      <c r="A30" s="40" t="n"/>
      <c r="B30" s="40" t="n"/>
      <c r="C30" s="40" t="n"/>
      <c r="D30" s="40" t="n"/>
      <c r="E30" s="41" t="n"/>
      <c r="F30" s="41" t="n"/>
      <c r="G30" s="42">
        <f>IF($F30="","",IF(1&lt;=$F30,$E30/$F30,0))</f>
        <v/>
      </c>
      <c r="H30" s="42">
        <f>IF($F30="","",IF(2&lt;=$F30,$E30/$F30,0))</f>
        <v/>
      </c>
      <c r="I30" s="42">
        <f>IF($F30="","",IF(3&lt;=$F30,$E30/$F30,0))</f>
        <v/>
      </c>
      <c r="J30" s="42">
        <f>IF($F30="","",IF(4&lt;=$F30,$E30/$F30,0))</f>
        <v/>
      </c>
      <c r="K30" s="42">
        <f>IF($F30="","",IF(5&lt;=$F30,$E30/$F30,0))</f>
        <v/>
      </c>
      <c r="L30" s="42">
        <f>IF($F30="","",IF(6&lt;=$F30,$E30/$F30,0))</f>
        <v/>
      </c>
      <c r="M30" s="42">
        <f>IF($F30="","",IF(7&lt;=$F30,$E30/$F30,0))</f>
        <v/>
      </c>
      <c r="N30" s="42">
        <f>IF($F30="","",IF(8&lt;=$F30,$E30/$F30,0))</f>
        <v/>
      </c>
      <c r="O30" s="42">
        <f>IF($E30="","",$E30-SUM(G30:N30))</f>
        <v/>
      </c>
    </row>
    <row r="31">
      <c r="A31" s="40" t="n"/>
      <c r="B31" s="40" t="n"/>
      <c r="C31" s="40" t="n"/>
      <c r="D31" s="40" t="n"/>
      <c r="E31" s="41" t="n"/>
      <c r="F31" s="41" t="n"/>
      <c r="G31" s="42">
        <f>IF($F31="","",IF(1&lt;=$F31,$E31/$F31,0))</f>
        <v/>
      </c>
      <c r="H31" s="42">
        <f>IF($F31="","",IF(2&lt;=$F31,$E31/$F31,0))</f>
        <v/>
      </c>
      <c r="I31" s="42">
        <f>IF($F31="","",IF(3&lt;=$F31,$E31/$F31,0))</f>
        <v/>
      </c>
      <c r="J31" s="42">
        <f>IF($F31="","",IF(4&lt;=$F31,$E31/$F31,0))</f>
        <v/>
      </c>
      <c r="K31" s="42">
        <f>IF($F31="","",IF(5&lt;=$F31,$E31/$F31,0))</f>
        <v/>
      </c>
      <c r="L31" s="42">
        <f>IF($F31="","",IF(6&lt;=$F31,$E31/$F31,0))</f>
        <v/>
      </c>
      <c r="M31" s="42">
        <f>IF($F31="","",IF(7&lt;=$F31,$E31/$F31,0))</f>
        <v/>
      </c>
      <c r="N31" s="42">
        <f>IF($F31="","",IF(8&lt;=$F31,$E31/$F31,0))</f>
        <v/>
      </c>
      <c r="O31" s="42">
        <f>IF($E31="","",$E31-SUM(G31:N31))</f>
        <v/>
      </c>
    </row>
    <row r="32">
      <c r="A32" s="40" t="n"/>
      <c r="B32" s="40" t="n"/>
      <c r="C32" s="40" t="n"/>
      <c r="D32" s="40" t="n"/>
      <c r="E32" s="41" t="n"/>
      <c r="F32" s="41" t="n"/>
      <c r="G32" s="42">
        <f>IF($F32="","",IF(1&lt;=$F32,$E32/$F32,0))</f>
        <v/>
      </c>
      <c r="H32" s="42">
        <f>IF($F32="","",IF(2&lt;=$F32,$E32/$F32,0))</f>
        <v/>
      </c>
      <c r="I32" s="42">
        <f>IF($F32="","",IF(3&lt;=$F32,$E32/$F32,0))</f>
        <v/>
      </c>
      <c r="J32" s="42">
        <f>IF($F32="","",IF(4&lt;=$F32,$E32/$F32,0))</f>
        <v/>
      </c>
      <c r="K32" s="42">
        <f>IF($F32="","",IF(5&lt;=$F32,$E32/$F32,0))</f>
        <v/>
      </c>
      <c r="L32" s="42">
        <f>IF($F32="","",IF(6&lt;=$F32,$E32/$F32,0))</f>
        <v/>
      </c>
      <c r="M32" s="42">
        <f>IF($F32="","",IF(7&lt;=$F32,$E32/$F32,0))</f>
        <v/>
      </c>
      <c r="N32" s="42">
        <f>IF($F32="","",IF(8&lt;=$F32,$E32/$F32,0))</f>
        <v/>
      </c>
      <c r="O32" s="42">
        <f>IF($E32="","",$E32-SUM(G32:N32))</f>
        <v/>
      </c>
    </row>
    <row r="33">
      <c r="A33" s="40" t="n"/>
      <c r="B33" s="40" t="n"/>
      <c r="C33" s="40" t="n"/>
      <c r="D33" s="40" t="n"/>
      <c r="E33" s="41" t="n"/>
      <c r="F33" s="41" t="n"/>
      <c r="G33" s="42">
        <f>IF($F33="","",IF(1&lt;=$F33,$E33/$F33,0))</f>
        <v/>
      </c>
      <c r="H33" s="42">
        <f>IF($F33="","",IF(2&lt;=$F33,$E33/$F33,0))</f>
        <v/>
      </c>
      <c r="I33" s="42">
        <f>IF($F33="","",IF(3&lt;=$F33,$E33/$F33,0))</f>
        <v/>
      </c>
      <c r="J33" s="42">
        <f>IF($F33="","",IF(4&lt;=$F33,$E33/$F33,0))</f>
        <v/>
      </c>
      <c r="K33" s="42">
        <f>IF($F33="","",IF(5&lt;=$F33,$E33/$F33,0))</f>
        <v/>
      </c>
      <c r="L33" s="42">
        <f>IF($F33="","",IF(6&lt;=$F33,$E33/$F33,0))</f>
        <v/>
      </c>
      <c r="M33" s="42">
        <f>IF($F33="","",IF(7&lt;=$F33,$E33/$F33,0))</f>
        <v/>
      </c>
      <c r="N33" s="42">
        <f>IF($F33="","",IF(8&lt;=$F33,$E33/$F33,0))</f>
        <v/>
      </c>
      <c r="O33" s="42">
        <f>IF($E33="","",$E33-SUM(G33:N33))</f>
        <v/>
      </c>
    </row>
    <row r="34">
      <c r="A34" s="40" t="n"/>
      <c r="B34" s="40" t="n"/>
      <c r="C34" s="40" t="n"/>
      <c r="D34" s="40" t="n"/>
      <c r="E34" s="41" t="n"/>
      <c r="F34" s="41" t="n"/>
      <c r="G34" s="42">
        <f>IF($F34="","",IF(1&lt;=$F34,$E34/$F34,0))</f>
        <v/>
      </c>
      <c r="H34" s="42">
        <f>IF($F34="","",IF(2&lt;=$F34,$E34/$F34,0))</f>
        <v/>
      </c>
      <c r="I34" s="42">
        <f>IF($F34="","",IF(3&lt;=$F34,$E34/$F34,0))</f>
        <v/>
      </c>
      <c r="J34" s="42">
        <f>IF($F34="","",IF(4&lt;=$F34,$E34/$F34,0))</f>
        <v/>
      </c>
      <c r="K34" s="42">
        <f>IF($F34="","",IF(5&lt;=$F34,$E34/$F34,0))</f>
        <v/>
      </c>
      <c r="L34" s="42">
        <f>IF($F34="","",IF(6&lt;=$F34,$E34/$F34,0))</f>
        <v/>
      </c>
      <c r="M34" s="42">
        <f>IF($F34="","",IF(7&lt;=$F34,$E34/$F34,0))</f>
        <v/>
      </c>
      <c r="N34" s="42">
        <f>IF($F34="","",IF(8&lt;=$F34,$E34/$F34,0))</f>
        <v/>
      </c>
      <c r="O34" s="42">
        <f>IF($E34="","",$E34-SUM(G34:N34))</f>
        <v/>
      </c>
    </row>
    <row r="36">
      <c r="A36" s="37" t="inlineStr">
        <is>
          <t>DepreciationPro  ·  www.depreciationpro.com  ·  v1.0 (TY2025)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0" formatRows="0" sort="1"/>
  <mergeCells count="2">
    <mergeCell ref="A1:O1"/>
    <mergeCell ref="A2:O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FFADC8EF"/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12" customWidth="1" min="1" max="1"/>
    <col width="9" customWidth="1" min="2" max="2"/>
    <col width="8" customWidth="1" min="3" max="3"/>
    <col width="90" customWidth="1" min="4" max="4"/>
    <col width="42" customWidth="1" min="5" max="5"/>
  </cols>
  <sheetData>
    <row r="1">
      <c r="A1" s="36" t="inlineStr">
        <is>
          <t>Date</t>
        </is>
      </c>
      <c r="B1" s="36" t="inlineStr">
        <is>
          <t>Version</t>
        </is>
      </c>
      <c r="C1" s="36" t="inlineStr">
        <is>
          <t>State</t>
        </is>
      </c>
      <c r="D1" s="36" t="inlineStr">
        <is>
          <t>Change</t>
        </is>
      </c>
      <c r="E1" s="36" t="inlineStr">
        <is>
          <t>Authority</t>
        </is>
      </c>
    </row>
    <row r="2" ht="60" customHeight="1">
      <c r="A2" s="4" t="inlineStr">
        <is>
          <t>2026-07-14</t>
        </is>
      </c>
      <c r="B2" s="4" t="inlineStr">
        <is>
          <t>v1.0</t>
        </is>
      </c>
      <c r="C2" s="4" t="inlineStr">
        <is>
          <t>ALL</t>
        </is>
      </c>
      <c r="D2" s="4" t="inlineStr">
        <is>
          <t>Initial public release for Tax Year 2025. All 51 jurisdictions (55 entity-scope rows) researched from primary authority (state DOR / statute) and independently verified by a third-party Enrolled Agent; verification completed 2026-07-13. Known open items, flagged in-cell: DC decoupling status in dispute (P.L. 119-78); VT and ID §179 treatment unresolved/tentative.</t>
        </is>
      </c>
      <c r="E2" s="4" t="inlineStr">
        <is>
          <t>Per-row Source citation column (Conformity Matrix)</t>
        </is>
      </c>
    </row>
    <row r="3" ht="60" customHeight="1">
      <c r="A3" s="4" t="inlineStr">
        <is>
          <t>2026-07-20</t>
        </is>
      </c>
      <c r="B3" s="4" t="inlineStr">
        <is>
          <t>v1.0.1</t>
        </is>
      </c>
      <c r="C3" s="4" t="inlineStr">
        <is>
          <t>GA</t>
        </is>
      </c>
      <c r="D3" s="4" t="inlineStr">
        <is>
          <t>Corrected Georgia §179 dollar limits to $2,500,000 / $4,000,000 for TY2025 (from $1,250,000 / $3,130,000). Georgia HB 1199 (Act 375), signed 2026-03-20, conformed Georgia to the IRC as enacted on 2026-01-01 (applicable to tax years beginning on or after 2025-01-01) and adopted the increased IRC §179(b) limits. Bonus (§168(k) and §168(n)) remains fully decoupled; §179 remains partial (real property excluded). The prior figure reflected the DOR Form 4562 (Rev. 08/01/25), which predates the bill.</t>
        </is>
      </c>
      <c r="E3" s="4" t="inlineStr">
        <is>
          <t>GA HB 1199 (Act 375); IRC conformity date 2026-01-01</t>
        </is>
      </c>
    </row>
    <row r="4" ht="60" customHeight="1">
      <c r="A4" s="4" t="inlineStr">
        <is>
          <t>2026-07-21</t>
        </is>
      </c>
      <c r="B4" s="4" t="inlineStr">
        <is>
          <t>v1.0.2</t>
        </is>
      </c>
      <c r="C4" s="4" t="inlineStr">
        <is>
          <t>FL</t>
        </is>
      </c>
      <c r="D4" s="4" t="inlineStr">
        <is>
          <t>Corrected Florida §179 to $1,250,000 / $3,130,000 (pre-OBBBA) for TY2025, from "Federal" — the prior cell wrongly let the OBBBA $2.5M/$4M flow through. Ch. 2026-137, Laws of Fla. (HB 7031, approved 2026-06-11) sets Florida's general IRC date to 1/1/2026 but pins §168(k), §174(a), §163(j), §274 and §179 to the IRC as in effect 1/1/2025, and excludes §168(n)/§174A. Corporate income tax only. This is the only sweep row where the published number overstated a deduction.</t>
        </is>
      </c>
      <c r="E4" s="4" t="inlineStr">
        <is>
          <t>Ch. 2026-137, Laws of Fla. (HB 7031); Fla. Stat. §220.03(1)(n), (2)(c)</t>
        </is>
      </c>
    </row>
    <row r="5" ht="60" customHeight="1">
      <c r="A5" s="4" t="inlineStr">
        <is>
          <t>2026-07-21</t>
        </is>
      </c>
      <c r="B5" s="4" t="inlineStr">
        <is>
          <t>v1.0.2</t>
        </is>
      </c>
      <c r="C5" s="4" t="inlineStr">
        <is>
          <t>ME</t>
        </is>
      </c>
      <c r="D5" s="4" t="inlineStr">
        <is>
          <t>Firmed Maine §179 = $2,500,000 / $4,000,000 for TY2025 on enacted authority and moved the fixed conformity date to 12/31/2025. P.L. 2025, c. 650 (L.D. 2212), signed 2026-04-10, conformed Maine to the IRC as of 12/31/2025 (includes OBBBA), replacing the prior "Governor's directive / statutory update pending" basis. The same act adds a NEW §168(n) add-back with multi-year recovery (36 M.R.S. §5122(1)(RR)/§5200-A(1)(MM); subtraction &amp; basis adjustment at §5122(2)(CCC)/§5200-A(2)(LL)); bonus stays decoupled.</t>
        </is>
      </c>
      <c r="E5" s="4" t="inlineStr">
        <is>
          <t>P.L. 2025, c. 650 (L.D. 2212), Part K; 36 M.R.S. §111(1-A), §5122, §5200-A</t>
        </is>
      </c>
    </row>
    <row r="6" ht="60" customHeight="1">
      <c r="A6" s="4" t="inlineStr">
        <is>
          <t>2026-07-21</t>
        </is>
      </c>
      <c r="B6" s="4" t="inlineStr">
        <is>
          <t>v1.0.2</t>
        </is>
      </c>
      <c r="C6" s="4" t="inlineStr">
        <is>
          <t>GA/WI/MI/SC/AR/LA</t>
        </is>
      </c>
      <c r="D6" s="4" t="inlineStr">
        <is>
          <t>Conformity-date sweep of the fixed-date / form-anchored §179 rows (as of 2026-07-21). GA: added the O.C.G.A. §48-1-2(14) cite (v1.0.1 figures verified against enrolled HB 1199). WI: numbers unchanged; citation restructured to show §179 is ROLLING by Wis. Stat. §71.98(4) while the general 12/31/2022 date decouples bonus (2026 SB 859 failed). MI (both rows): notes enriched — the taxpayer-option clause is neutralized by the mandatory 12/31/2024 §179 recompute (MCL 206.607(1)(b)/206.30(1)(ff)); §168(n)/§174A frozen. SC: numbers hold; added a WATCH note — H.5167 (pending) would flip SC §179 to $2.5M/$4M retroactive for TY2025. AR &amp; LA: verified clean (no 2025–26 conformity activity). All eight rows re-stamped Last verified 2026-07-21.</t>
        </is>
      </c>
      <c r="E6" s="4" t="inlineStr">
        <is>
          <t>Reviewer conformity-date sweep (third-party EA); primary-source docket verification; per-row Source column</t>
        </is>
      </c>
    </row>
    <row r="7">
      <c r="A7" s="48" t="inlineStr">
        <is>
          <t>State-law changes enacted after release will be logged here. Spot something that changed? support@depreciationpro.com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DepreciationPro (FirmPro Inc.)</dc:creator>
  <dc:title>Multi-State Add-Back Workpaper Kit — TY2025</dc:title>
  <dc:description>Multi-state bonus depreciation and Section 179 add-back workpaper kit for tax preparers. Tax Year 2025, 51 jurisdictions, independently verified. www.depreciationpro.com</dc:description>
  <dc:subject>State conformity — bonus depreciation &amp; Section 179 add-backs</dc:subject>
  <dcterms:created xsi:type="dcterms:W3CDTF">2026-06-28T11:10:56Z</dcterms:created>
  <dcterms:modified xsi:type="dcterms:W3CDTF">2026-07-15T02:40:57Z</dcterms:modified>
  <cp:lastModifiedBy>DepreciationPro</cp:lastModifiedBy>
  <cp:keywords>depreciation, bonus depreciation, Section 179, state conformity, add-back, workpaper, CPA</cp:keywords>
</cp:coreProperties>
</file>